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rick\Documents\"/>
    </mc:Choice>
  </mc:AlternateContent>
  <xr:revisionPtr revIDLastSave="0" documentId="8_{219A0CCD-D070-4AEE-B698-3EE83C9F0125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Budget" sheetId="1" r:id="rId1"/>
  </sheets>
  <calcPr calcId="179017"/>
</workbook>
</file>

<file path=xl/calcChain.xml><?xml version="1.0" encoding="utf-8"?>
<calcChain xmlns="http://schemas.openxmlformats.org/spreadsheetml/2006/main">
  <c r="B12" i="1" l="1"/>
  <c r="B73" i="1" s="1"/>
  <c r="B20" i="1"/>
  <c r="B30" i="1"/>
  <c r="B38" i="1"/>
  <c r="B76" i="1" s="1"/>
  <c r="B47" i="1"/>
  <c r="B77" i="1" s="1"/>
  <c r="B56" i="1"/>
  <c r="B64" i="1"/>
  <c r="B67" i="1"/>
  <c r="B69" i="1" s="1"/>
  <c r="C12" i="1"/>
  <c r="C73" i="1" s="1"/>
  <c r="C20" i="1"/>
  <c r="C30" i="1"/>
  <c r="C38" i="1"/>
  <c r="C47" i="1"/>
  <c r="C77" i="1" s="1"/>
  <c r="C56" i="1"/>
  <c r="C64" i="1"/>
  <c r="C67" i="1"/>
  <c r="C69" i="1" s="1"/>
  <c r="D12" i="1"/>
  <c r="D20" i="1"/>
  <c r="D30" i="1"/>
  <c r="D38" i="1"/>
  <c r="D76" i="1" s="1"/>
  <c r="D47" i="1"/>
  <c r="D56" i="1"/>
  <c r="D64" i="1"/>
  <c r="D67" i="1"/>
  <c r="D69" i="1" s="1"/>
  <c r="E12" i="1"/>
  <c r="E20" i="1"/>
  <c r="E30" i="1"/>
  <c r="E38" i="1"/>
  <c r="E67" i="1" s="1"/>
  <c r="E69" i="1" s="1"/>
  <c r="E44" i="1"/>
  <c r="E47" i="1" s="1"/>
  <c r="E45" i="1"/>
  <c r="E53" i="1"/>
  <c r="E56" i="1" s="1"/>
  <c r="E54" i="1"/>
  <c r="E55" i="1"/>
  <c r="E64" i="1"/>
  <c r="E79" i="1" s="1"/>
  <c r="F12" i="1"/>
  <c r="F20" i="1"/>
  <c r="F30" i="1"/>
  <c r="F67" i="1" s="1"/>
  <c r="F69" i="1" s="1"/>
  <c r="F38" i="1"/>
  <c r="F76" i="1" s="1"/>
  <c r="F47" i="1"/>
  <c r="F56" i="1"/>
  <c r="F64" i="1"/>
  <c r="G12" i="1"/>
  <c r="G20" i="1"/>
  <c r="G30" i="1"/>
  <c r="G67" i="1" s="1"/>
  <c r="G69" i="1" s="1"/>
  <c r="G38" i="1"/>
  <c r="G47" i="1"/>
  <c r="G56" i="1"/>
  <c r="G64" i="1"/>
  <c r="G79" i="1" s="1"/>
  <c r="H12" i="1"/>
  <c r="H20" i="1"/>
  <c r="H30" i="1"/>
  <c r="H67" i="1" s="1"/>
  <c r="H69" i="1" s="1"/>
  <c r="H38" i="1"/>
  <c r="H47" i="1"/>
  <c r="H56" i="1"/>
  <c r="H64" i="1"/>
  <c r="H79" i="1" s="1"/>
  <c r="I12" i="1"/>
  <c r="I20" i="1"/>
  <c r="I30" i="1"/>
  <c r="I67" i="1" s="1"/>
  <c r="I69" i="1" s="1"/>
  <c r="I38" i="1"/>
  <c r="I76" i="1" s="1"/>
  <c r="I47" i="1"/>
  <c r="I56" i="1"/>
  <c r="I64" i="1"/>
  <c r="I79" i="1" s="1"/>
  <c r="J12" i="1"/>
  <c r="J20" i="1"/>
  <c r="J30" i="1"/>
  <c r="J67" i="1" s="1"/>
  <c r="J69" i="1" s="1"/>
  <c r="J38" i="1"/>
  <c r="J76" i="1" s="1"/>
  <c r="J47" i="1"/>
  <c r="J56" i="1"/>
  <c r="J64" i="1"/>
  <c r="K12" i="1"/>
  <c r="K20" i="1"/>
  <c r="K30" i="1"/>
  <c r="K67" i="1" s="1"/>
  <c r="K69" i="1" s="1"/>
  <c r="K38" i="1"/>
  <c r="K47" i="1"/>
  <c r="K56" i="1"/>
  <c r="K64" i="1"/>
  <c r="K79" i="1" s="1"/>
  <c r="L12" i="1"/>
  <c r="L20" i="1"/>
  <c r="L30" i="1"/>
  <c r="L67" i="1" s="1"/>
  <c r="L69" i="1" s="1"/>
  <c r="L38" i="1"/>
  <c r="L47" i="1"/>
  <c r="L56" i="1"/>
  <c r="L64" i="1"/>
  <c r="L79" i="1" s="1"/>
  <c r="M12" i="1"/>
  <c r="M20" i="1"/>
  <c r="M30" i="1"/>
  <c r="M67" i="1" s="1"/>
  <c r="M69" i="1" s="1"/>
  <c r="M38" i="1"/>
  <c r="M76" i="1" s="1"/>
  <c r="M47" i="1"/>
  <c r="M56" i="1"/>
  <c r="M64" i="1"/>
  <c r="M79" i="1" s="1"/>
  <c r="N68" i="1"/>
  <c r="B84" i="1"/>
  <c r="B86" i="1" s="1"/>
  <c r="B88" i="1" s="1"/>
  <c r="C84" i="1"/>
  <c r="C86" i="1" s="1"/>
  <c r="D84" i="1"/>
  <c r="E84" i="1"/>
  <c r="N84" i="1" s="1"/>
  <c r="N86" i="1" s="1"/>
  <c r="F84" i="1"/>
  <c r="F86" i="1" s="1"/>
  <c r="G84" i="1"/>
  <c r="G86" i="1" s="1"/>
  <c r="H84" i="1"/>
  <c r="I84" i="1"/>
  <c r="I86" i="1" s="1"/>
  <c r="J84" i="1"/>
  <c r="J86" i="1" s="1"/>
  <c r="K84" i="1"/>
  <c r="K86" i="1" s="1"/>
  <c r="L84" i="1"/>
  <c r="M84" i="1"/>
  <c r="M86" i="1" s="1"/>
  <c r="L86" i="1"/>
  <c r="H86" i="1"/>
  <c r="D86" i="1"/>
  <c r="N82" i="1"/>
  <c r="B87" i="1"/>
  <c r="B79" i="1"/>
  <c r="C79" i="1"/>
  <c r="D79" i="1"/>
  <c r="F79" i="1"/>
  <c r="J79" i="1"/>
  <c r="B78" i="1"/>
  <c r="C78" i="1"/>
  <c r="D78" i="1"/>
  <c r="F78" i="1"/>
  <c r="G78" i="1"/>
  <c r="H78" i="1"/>
  <c r="I78" i="1"/>
  <c r="J78" i="1"/>
  <c r="K78" i="1"/>
  <c r="L78" i="1"/>
  <c r="M78" i="1"/>
  <c r="D77" i="1"/>
  <c r="F77" i="1"/>
  <c r="G77" i="1"/>
  <c r="H77" i="1"/>
  <c r="I77" i="1"/>
  <c r="J77" i="1"/>
  <c r="K77" i="1"/>
  <c r="L77" i="1"/>
  <c r="M77" i="1"/>
  <c r="C76" i="1"/>
  <c r="G76" i="1"/>
  <c r="H76" i="1"/>
  <c r="K76" i="1"/>
  <c r="L76" i="1"/>
  <c r="B75" i="1"/>
  <c r="C75" i="1"/>
  <c r="D75" i="1"/>
  <c r="E75" i="1"/>
  <c r="F75" i="1"/>
  <c r="J75" i="1"/>
  <c r="B74" i="1"/>
  <c r="C74" i="1"/>
  <c r="D74" i="1"/>
  <c r="E74" i="1"/>
  <c r="N74" i="1" s="1"/>
  <c r="F74" i="1"/>
  <c r="G74" i="1"/>
  <c r="H74" i="1"/>
  <c r="I74" i="1"/>
  <c r="J74" i="1"/>
  <c r="K74" i="1"/>
  <c r="L74" i="1"/>
  <c r="M74" i="1"/>
  <c r="D73" i="1"/>
  <c r="E73" i="1"/>
  <c r="F73" i="1"/>
  <c r="G73" i="1"/>
  <c r="H73" i="1"/>
  <c r="I73" i="1"/>
  <c r="J73" i="1"/>
  <c r="K73" i="1"/>
  <c r="L73" i="1"/>
  <c r="M73" i="1"/>
  <c r="N63" i="1"/>
  <c r="N62" i="1"/>
  <c r="N61" i="1"/>
  <c r="N60" i="1"/>
  <c r="N59" i="1"/>
  <c r="A59" i="1"/>
  <c r="N55" i="1"/>
  <c r="N54" i="1"/>
  <c r="N53" i="1"/>
  <c r="N52" i="1"/>
  <c r="N51" i="1"/>
  <c r="N50" i="1"/>
  <c r="N46" i="1"/>
  <c r="N45" i="1"/>
  <c r="N44" i="1"/>
  <c r="A44" i="1"/>
  <c r="N43" i="1"/>
  <c r="A43" i="1"/>
  <c r="N42" i="1"/>
  <c r="A42" i="1"/>
  <c r="N41" i="1"/>
  <c r="A41" i="1"/>
  <c r="N38" i="1"/>
  <c r="N37" i="1"/>
  <c r="N36" i="1"/>
  <c r="N35" i="1"/>
  <c r="A35" i="1"/>
  <c r="N34" i="1"/>
  <c r="N33" i="1"/>
  <c r="N30" i="1"/>
  <c r="N29" i="1"/>
  <c r="N28" i="1"/>
  <c r="N27" i="1"/>
  <c r="N26" i="1"/>
  <c r="N25" i="1"/>
  <c r="N24" i="1"/>
  <c r="N23" i="1"/>
  <c r="N20" i="1"/>
  <c r="N19" i="1"/>
  <c r="N18" i="1"/>
  <c r="N17" i="1"/>
  <c r="A17" i="1"/>
  <c r="N16" i="1"/>
  <c r="N15" i="1"/>
  <c r="A15" i="1"/>
  <c r="N12" i="1"/>
  <c r="N11" i="1"/>
  <c r="N10" i="1"/>
  <c r="N9" i="1"/>
  <c r="N8" i="1"/>
  <c r="N7" i="1"/>
  <c r="B93" i="1" l="1"/>
  <c r="B90" i="1"/>
  <c r="K70" i="1"/>
  <c r="K97" i="1"/>
  <c r="K96" i="1"/>
  <c r="G97" i="1"/>
  <c r="G96" i="1"/>
  <c r="E70" i="1"/>
  <c r="E96" i="1"/>
  <c r="D97" i="1"/>
  <c r="D96" i="1"/>
  <c r="C97" i="1"/>
  <c r="C96" i="1"/>
  <c r="B96" i="1"/>
  <c r="B70" i="1"/>
  <c r="B97" i="1"/>
  <c r="L97" i="1"/>
  <c r="L96" i="1"/>
  <c r="H97" i="1"/>
  <c r="H96" i="1"/>
  <c r="H70" i="1"/>
  <c r="N56" i="1"/>
  <c r="E78" i="1"/>
  <c r="N78" i="1" s="1"/>
  <c r="M97" i="1"/>
  <c r="M96" i="1"/>
  <c r="I97" i="1"/>
  <c r="I96" i="1"/>
  <c r="N79" i="1"/>
  <c r="J96" i="1"/>
  <c r="J97" i="1"/>
  <c r="F96" i="1"/>
  <c r="F97" i="1"/>
  <c r="E77" i="1"/>
  <c r="N77" i="1" s="1"/>
  <c r="N47" i="1"/>
  <c r="N73" i="1"/>
  <c r="N64" i="1"/>
  <c r="M75" i="1"/>
  <c r="I75" i="1"/>
  <c r="L75" i="1"/>
  <c r="H75" i="1"/>
  <c r="E76" i="1"/>
  <c r="N76" i="1" s="1"/>
  <c r="N67" i="1"/>
  <c r="N69" i="1" s="1"/>
  <c r="K75" i="1"/>
  <c r="G75" i="1"/>
  <c r="E86" i="1"/>
  <c r="C89" i="1" l="1"/>
  <c r="C87" i="1" s="1"/>
  <c r="B94" i="1"/>
  <c r="B95" i="1" s="1"/>
  <c r="N75" i="1"/>
  <c r="N96" i="1"/>
  <c r="N97" i="1"/>
  <c r="E97" i="1"/>
  <c r="C88" i="1" l="1"/>
  <c r="C93" i="1" l="1"/>
  <c r="C90" i="1"/>
  <c r="D89" i="1" l="1"/>
  <c r="D87" i="1" s="1"/>
  <c r="C94" i="1"/>
  <c r="C95" i="1" s="1"/>
  <c r="D88" i="1" l="1"/>
  <c r="D93" i="1" l="1"/>
  <c r="D90" i="1"/>
  <c r="E89" i="1" l="1"/>
  <c r="E87" i="1" s="1"/>
  <c r="D94" i="1"/>
  <c r="D95" i="1" s="1"/>
  <c r="E88" i="1" l="1"/>
  <c r="E90" i="1" l="1"/>
  <c r="E93" i="1"/>
  <c r="F89" i="1" l="1"/>
  <c r="F87" i="1" s="1"/>
  <c r="F88" i="1" s="1"/>
  <c r="E94" i="1"/>
  <c r="E95" i="1" s="1"/>
  <c r="F93" i="1" l="1"/>
  <c r="F90" i="1"/>
  <c r="G89" i="1" l="1"/>
  <c r="G87" i="1" s="1"/>
  <c r="G88" i="1" s="1"/>
  <c r="F94" i="1"/>
  <c r="F95" i="1" s="1"/>
  <c r="G93" i="1" l="1"/>
  <c r="G90" i="1"/>
  <c r="H89" i="1" l="1"/>
  <c r="H87" i="1" s="1"/>
  <c r="H88" i="1" s="1"/>
  <c r="G94" i="1"/>
  <c r="G95" i="1" s="1"/>
  <c r="H93" i="1" l="1"/>
  <c r="H90" i="1"/>
  <c r="I89" i="1" l="1"/>
  <c r="I87" i="1" s="1"/>
  <c r="I88" i="1" s="1"/>
  <c r="H94" i="1"/>
  <c r="H95" i="1" s="1"/>
  <c r="I90" i="1" l="1"/>
  <c r="I93" i="1"/>
  <c r="J89" i="1" l="1"/>
  <c r="J87" i="1" s="1"/>
  <c r="J88" i="1" s="1"/>
  <c r="I94" i="1"/>
  <c r="I95" i="1" s="1"/>
  <c r="J93" i="1" l="1"/>
  <c r="J90" i="1"/>
  <c r="K89" i="1" l="1"/>
  <c r="K87" i="1" s="1"/>
  <c r="K88" i="1" s="1"/>
  <c r="J94" i="1"/>
  <c r="J95" i="1" s="1"/>
  <c r="K93" i="1" l="1"/>
  <c r="K90" i="1"/>
  <c r="L89" i="1" l="1"/>
  <c r="L87" i="1" s="1"/>
  <c r="L88" i="1" s="1"/>
  <c r="K94" i="1"/>
  <c r="K95" i="1" s="1"/>
  <c r="L93" i="1" l="1"/>
  <c r="L90" i="1"/>
  <c r="M89" i="1" l="1"/>
  <c r="M87" i="1" s="1"/>
  <c r="L94" i="1"/>
  <c r="L95" i="1" s="1"/>
  <c r="M88" i="1" l="1"/>
  <c r="N87" i="1"/>
  <c r="N88" i="1" s="1"/>
  <c r="N93" i="1" l="1"/>
  <c r="M90" i="1"/>
  <c r="M93" i="1"/>
  <c r="N89" i="1" l="1"/>
  <c r="N90" i="1" s="1"/>
  <c r="N94" i="1" s="1"/>
  <c r="N95" i="1" s="1"/>
  <c r="M94" i="1"/>
  <c r="M95" i="1" s="1"/>
</calcChain>
</file>

<file path=xl/sharedStrings.xml><?xml version="1.0" encoding="utf-8"?>
<sst xmlns="http://schemas.openxmlformats.org/spreadsheetml/2006/main" count="83" uniqueCount="75">
  <si>
    <t xml:space="preserve">      2018 Digital Marketing Budget</t>
  </si>
  <si>
    <t>CATEGORY</t>
  </si>
  <si>
    <t>Q1</t>
  </si>
  <si>
    <t>Q2</t>
  </si>
  <si>
    <t>Q3</t>
  </si>
  <si>
    <t>Q4</t>
  </si>
  <si>
    <t>YTD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</si>
  <si>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</si>
  <si>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</si>
  <si>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</si>
  <si>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</si>
  <si>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</si>
  <si>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</si>
  <si>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</si>
  <si>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</si>
  <si>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</si>
  <si>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</si>
  <si>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</si>
  <si>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</si>
  <si>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TOTAL</t>
  </si>
  <si>
    <t>SOCIAL MEDIA ADS</t>
  </si>
  <si>
    <t>Twitter</t>
  </si>
  <si>
    <t>LinkedIn</t>
  </si>
  <si>
    <t>Facebook</t>
  </si>
  <si>
    <t>Instagram</t>
  </si>
  <si>
    <t>PPC</t>
  </si>
  <si>
    <t>Text-Based Ads - Adwords</t>
  </si>
  <si>
    <t>CONTENT MARKETING</t>
  </si>
  <si>
    <t>Whitepapers / E-books</t>
  </si>
  <si>
    <t>Blog Content</t>
  </si>
  <si>
    <t>Website Content</t>
  </si>
  <si>
    <t>Sponsored Content</t>
  </si>
  <si>
    <t>SEO</t>
  </si>
  <si>
    <t>WEBSITE</t>
  </si>
  <si>
    <t>Development / Design</t>
  </si>
  <si>
    <t>Maintenance</t>
  </si>
  <si>
    <t>SALES &amp; MARKETING SOFTWARE</t>
  </si>
  <si>
    <t>SPONSORSHIPS + EVENTS</t>
  </si>
  <si>
    <t>Signage</t>
  </si>
  <si>
    <t>Sponsorship Fees</t>
  </si>
  <si>
    <t>Travel Fees</t>
  </si>
  <si>
    <t>Event Fees</t>
  </si>
  <si>
    <t>OTHER</t>
  </si>
  <si>
    <t>Swag</t>
  </si>
  <si>
    <t>Customer Gifts</t>
  </si>
  <si>
    <t>Branding</t>
  </si>
  <si>
    <t>TOTAL MARKETING INVESTMENT</t>
  </si>
  <si>
    <t>Total Program Spend</t>
  </si>
  <si>
    <t>Total Marketing Salaries</t>
  </si>
  <si>
    <t>Total Marketing Investment</t>
  </si>
  <si>
    <t>Total Marketing Investment By Quarter</t>
  </si>
  <si>
    <t>TOTAL MARKETING INVESTMENT BY CATEGORY</t>
  </si>
  <si>
    <t>Social Media</t>
  </si>
  <si>
    <t>Content Marketing</t>
  </si>
  <si>
    <t>Website</t>
  </si>
  <si>
    <t>Sales &amp; Marketing Software</t>
  </si>
  <si>
    <t>Sponsorship &amp; Events</t>
  </si>
  <si>
    <t>Other</t>
  </si>
  <si>
    <t>LEAD PROJECTIONS</t>
  </si>
  <si>
    <t>Expected Total Leads</t>
  </si>
  <si>
    <t>Expected Lead Conversion Percentage</t>
  </si>
  <si>
    <t>Converted Opportunities</t>
  </si>
  <si>
    <t>Opportunity Conversion Percentage</t>
  </si>
  <si>
    <t>Total New Customers</t>
  </si>
  <si>
    <t>Lost Customers</t>
  </si>
  <si>
    <t>Net New Customers</t>
  </si>
  <si>
    <t>Beginning Customers</t>
  </si>
  <si>
    <t>Total Customers</t>
  </si>
  <si>
    <t>Churn Rate</t>
  </si>
  <si>
    <t>Average Revenue Per Customer</t>
  </si>
  <si>
    <t>Total New Revenue</t>
  </si>
  <si>
    <t>Total Revenue</t>
  </si>
  <si>
    <t>Marketing Investment as a % of Revenue</t>
  </si>
  <si>
    <t>Cost Per Lead</t>
  </si>
  <si>
    <t>Cost Per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</si>
</sst>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4">
    <font>
      <sz val="10"/>
      <color rgb="FF000000"/>
      <name val="Arial"/>
    </font>
    <font>
      <sz val="10"/>
      <name val="Proxima Nova"/>
    </font>
    <font>
      <sz val="24"/>
      <color rgb="FF303E48"/>
      <name val="Proxima Nova"/>
    </font>
    <font>
      <sz val="24"/>
      <name val="Proxima Nova"/>
    </font>
    <font>
      <b/>
      <sz val="12"/>
      <color rgb="FFFFFFFF"/>
      <name val="Proxima Nova"/>
    </font>
    <font>
      <sz val="11"/>
      <color rgb="FF1E252B"/>
      <name val="Proxima Nova"/>
    </font>
    <font>
      <b/>
      <sz val="10"/>
      <name val="Arial"/>
    </font>
    <font>
      <sz val="10"/>
      <color rgb="FF1E252B"/>
      <name val="Proxima Nova"/>
    </font>
    <font>
      <b/>
      <sz val="10"/>
      <color rgb="FF1E252B"/>
      <name val="Proxima Nova"/>
    </font>
    <font>
      <b/>
      <sz val="11"/>
      <color rgb="FF1E252B"/>
      <name val="Proxima Nova"/>
    </font>
    <font>
      <sz val="10"/>
      <name val="Arial"/>
    </font>
    <font>
      <u/>
      <sz val="11"/>
      <color rgb="FF1E252B"/>
      <name val="Proxima Nova"/>
    </font>
    <font>
      <sz val="11"/>
      <name val="Proxima Nova"/>
    </font>
    <font>
      <sz val="11"/>
      <color rgb="FF000000"/>
      <name val="Proxima Nova"/>
    </font>
  </fonts>
  <fills count="8">
    <fill>
      <patternFill patternType="none"/>
    </fill>
    <fill>
      <patternFill patternType="gray125"/>
    </fill>
    <fill>
      <patternFill patternType="solid">
        <fgColor rgb="FF303E48"/>
        <bgColor rgb="FF303E48"/>
      </patternFill>
    </fill>
    <fill>
      <patternFill patternType="solid">
        <fgColor rgb="FF00BEAB"/>
        <bgColor rgb="FF00BEAB"/>
      </patternFill>
    </fill>
    <fill>
      <patternFill patternType="solid">
        <fgColor rgb="FFC03371"/>
        <bgColor rgb="FFC03371"/>
      </patternFill>
    </fill>
    <fill>
      <patternFill patternType="solid">
        <fgColor rgb="FFCCCC00"/>
        <bgColor rgb="FFCCCC00"/>
      </patternFill>
    </fill>
    <fill>
      <patternFill patternType="solid">
        <fgColor rgb="FF007481"/>
        <bgColor rgb="FF007481"/>
      </patternFill>
    </fill>
    <fill>
      <patternFill patternType="solid">
        <fgColor rgb="FFFC5021"/>
        <bgColor rgb="FFFC5021"/>
      </patternFill>
    </fill>
  </fills>
  <borders count="2">
    <border>
      <left/>
      <right/>
      <top/>
      <bottom/>
      <diagonal/>
    </border>
    <border>
      <left style="thin">
        <color rgb="FFC0C0C0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/>
    <xf numFmtId="0" fontId="3" fillId="0" borderId="0" xfId="0" applyFont="1" applyAlignment="1">
      <alignment vertic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 applyAlignment="1"/>
    <xf numFmtId="0" fontId="5" fillId="0" borderId="0" xfId="0" applyFont="1" applyAlignment="1"/>
    <xf numFmtId="164" fontId="7" fillId="0" borderId="0" xfId="0" applyNumberFormat="1" applyFont="1" applyAlignment="1"/>
    <xf numFmtId="164" fontId="8" fillId="0" borderId="0" xfId="0" applyNumberFormat="1" applyFont="1" applyAlignment="1"/>
    <xf numFmtId="0" fontId="9" fillId="0" borderId="0" xfId="0" applyFont="1" applyAlignment="1"/>
    <xf numFmtId="164" fontId="8" fillId="0" borderId="0" xfId="0" applyNumberFormat="1" applyFont="1"/>
    <xf numFmtId="164" fontId="10" fillId="0" borderId="0" xfId="0" applyNumberFormat="1" applyFont="1"/>
    <xf numFmtId="0" fontId="8" fillId="0" borderId="0" xfId="0" applyFont="1"/>
    <xf numFmtId="0" fontId="11" fillId="0" borderId="0" xfId="0" applyFont="1" applyAlignment="1"/>
    <xf numFmtId="0" fontId="5" fillId="0" borderId="0" xfId="0" applyFont="1"/>
    <xf numFmtId="0" fontId="4" fillId="0" borderId="0" xfId="0" applyFont="1" applyAlignment="1">
      <alignment horizontal="center"/>
    </xf>
    <xf numFmtId="164" fontId="7" fillId="0" borderId="0" xfId="0" applyNumberFormat="1" applyFont="1" applyAlignment="1"/>
    <xf numFmtId="0" fontId="7" fillId="0" borderId="0" xfId="0" applyFont="1"/>
    <xf numFmtId="0" fontId="4" fillId="2" borderId="0" xfId="0" applyFont="1" applyFill="1" applyAlignment="1">
      <alignment horizontal="center"/>
    </xf>
    <xf numFmtId="0" fontId="12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4" fillId="2" borderId="0" xfId="0" applyFont="1" applyFill="1" applyAlignment="1">
      <alignment horizontal="left"/>
    </xf>
    <xf numFmtId="0" fontId="13" fillId="0" borderId="0" xfId="0" applyFont="1" applyAlignment="1"/>
    <xf numFmtId="3" fontId="7" fillId="0" borderId="0" xfId="0" applyNumberFormat="1" applyFont="1" applyAlignment="1"/>
    <xf numFmtId="9" fontId="7" fillId="0" borderId="0" xfId="0" applyNumberFormat="1" applyFont="1" applyAlignment="1"/>
    <xf numFmtId="3" fontId="7" fillId="0" borderId="0" xfId="0" applyNumberFormat="1" applyFont="1"/>
    <xf numFmtId="0" fontId="13" fillId="0" borderId="1" xfId="0" applyFont="1" applyBorder="1" applyAlignment="1"/>
    <xf numFmtId="3" fontId="1" fillId="0" borderId="0" xfId="0" applyNumberFormat="1" applyFont="1" applyAlignment="1"/>
    <xf numFmtId="3" fontId="1" fillId="0" borderId="0" xfId="0" applyNumberFormat="1" applyFont="1"/>
    <xf numFmtId="9" fontId="1" fillId="0" borderId="0" xfId="0" applyNumberFormat="1" applyFont="1" applyAlignment="1"/>
    <xf numFmtId="164" fontId="1" fillId="0" borderId="0" xfId="0" applyNumberFormat="1" applyFont="1" applyAlignment="1"/>
    <xf numFmtId="164" fontId="1" fillId="0" borderId="0" xfId="0" applyNumberFormat="1" applyFont="1"/>
    <xf numFmtId="0" fontId="12" fillId="0" borderId="0" xfId="0" applyFont="1"/>
    <xf numFmtId="10" fontId="1" fillId="0" borderId="0" xfId="0" applyNumberFormat="1" applyFont="1"/>
    <xf numFmtId="0" fontId="4" fillId="2" borderId="0" xfId="0" applyFont="1" applyFill="1" applyAlignment="1">
      <alignment horizontal="center" vertical="center"/>
    </xf>
    <xf numFmtId="0" fontId="0" fillId="0" borderId="0" xfId="0" applyFont="1" applyAlignment="1"/>
    <xf numFmtId="0" fontId="1" fillId="0" borderId="0" xfId="0" applyFont="1"/>
    <xf numFmtId="0" fontId="4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164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hatchbuck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0</xdr:row>
      <xdr:rowOff>209550</xdr:rowOff>
    </xdr:from>
    <xdr:to>
      <xdr:col>0</xdr:col>
      <xdr:colOff>2669721</xdr:colOff>
      <xdr:row>2</xdr:row>
      <xdr:rowOff>161925</xdr:rowOff>
    </xdr:to>
    <xdr:pic>
      <xdr:nvPicPr>
        <xdr:cNvPr id="2" name="image1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5274" y="209550"/>
          <a:ext cx="2374447" cy="71437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0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:O3"/>
    </sheetView>
  </sheetViews>
  <sheetFormatPr defaultColWidth="14.42578125" defaultRowHeight="15.75" customHeight="1"/>
  <cols>
    <col min="1" max="1" width="46" customWidth="1"/>
  </cols>
  <sheetData>
    <row r="1" spans="1:26" ht="30">
      <c r="A1" s="43"/>
      <c r="B1" s="48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0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4.5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customHeight="1">
      <c r="A4" s="41" t="s">
        <v>1</v>
      </c>
      <c r="B4" s="45" t="s">
        <v>2</v>
      </c>
      <c r="C4" s="42"/>
      <c r="D4" s="42"/>
      <c r="E4" s="44" t="s">
        <v>3</v>
      </c>
      <c r="F4" s="42"/>
      <c r="G4" s="42"/>
      <c r="H4" s="46" t="s">
        <v>4</v>
      </c>
      <c r="I4" s="42"/>
      <c r="J4" s="42"/>
      <c r="K4" s="47" t="s">
        <v>5</v>
      </c>
      <c r="L4" s="42"/>
      <c r="M4" s="42"/>
      <c r="N4" s="7" t="s">
        <v>6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>
      <c r="A5" s="42"/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9" t="s">
        <v>19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4" t="s">
        <v>20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>
      <c r="A7" s="12" t="s">
        <v>21</v>
      </c>
      <c r="B7" s="13">
        <v>100</v>
      </c>
      <c r="C7" s="13">
        <v>100</v>
      </c>
      <c r="D7" s="13">
        <v>100</v>
      </c>
      <c r="E7" s="13">
        <v>100</v>
      </c>
      <c r="F7" s="13">
        <v>100</v>
      </c>
      <c r="G7" s="13">
        <v>100</v>
      </c>
      <c r="H7" s="13">
        <v>100</v>
      </c>
      <c r="I7" s="13">
        <v>100</v>
      </c>
      <c r="J7" s="13">
        <v>100</v>
      </c>
      <c r="K7" s="13">
        <v>100</v>
      </c>
      <c r="L7" s="13">
        <v>100</v>
      </c>
      <c r="M7" s="13">
        <v>100</v>
      </c>
      <c r="N7" s="14">
        <f t="shared" ref="N7:N12" si="0">SUM(B7:M7)</f>
        <v>1200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>
      <c r="A8" s="12" t="s">
        <v>22</v>
      </c>
      <c r="B8" s="13">
        <v>100</v>
      </c>
      <c r="C8" s="13">
        <v>100</v>
      </c>
      <c r="D8" s="13">
        <v>100</v>
      </c>
      <c r="E8" s="13">
        <v>100</v>
      </c>
      <c r="F8" s="13">
        <v>100</v>
      </c>
      <c r="G8" s="13">
        <v>100</v>
      </c>
      <c r="H8" s="13">
        <v>100</v>
      </c>
      <c r="I8" s="13">
        <v>100</v>
      </c>
      <c r="J8" s="13">
        <v>100</v>
      </c>
      <c r="K8" s="13">
        <v>100</v>
      </c>
      <c r="L8" s="13">
        <v>100</v>
      </c>
      <c r="M8" s="13">
        <v>100</v>
      </c>
      <c r="N8" s="14">
        <f t="shared" si="0"/>
        <v>1200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>
      <c r="A9" s="12" t="s">
        <v>23</v>
      </c>
      <c r="B9" s="13">
        <v>100</v>
      </c>
      <c r="C9" s="13">
        <v>100</v>
      </c>
      <c r="D9" s="13">
        <v>100</v>
      </c>
      <c r="E9" s="13">
        <v>100</v>
      </c>
      <c r="F9" s="13">
        <v>100</v>
      </c>
      <c r="G9" s="13">
        <v>100</v>
      </c>
      <c r="H9" s="13">
        <v>100</v>
      </c>
      <c r="I9" s="13">
        <v>100</v>
      </c>
      <c r="J9" s="13">
        <v>100</v>
      </c>
      <c r="K9" s="13">
        <v>100</v>
      </c>
      <c r="L9" s="13">
        <v>100</v>
      </c>
      <c r="M9" s="13">
        <v>100</v>
      </c>
      <c r="N9" s="14">
        <f t="shared" si="0"/>
        <v>1200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>
      <c r="A10" s="12" t="s">
        <v>24</v>
      </c>
      <c r="B10" s="13">
        <v>100</v>
      </c>
      <c r="C10" s="13">
        <v>100</v>
      </c>
      <c r="D10" s="13">
        <v>100</v>
      </c>
      <c r="E10" s="13">
        <v>100</v>
      </c>
      <c r="F10" s="13">
        <v>100</v>
      </c>
      <c r="G10" s="13">
        <v>100</v>
      </c>
      <c r="H10" s="13">
        <v>100</v>
      </c>
      <c r="I10" s="13">
        <v>100</v>
      </c>
      <c r="J10" s="13">
        <v>100</v>
      </c>
      <c r="K10" s="13">
        <v>100</v>
      </c>
      <c r="L10" s="13">
        <v>100</v>
      </c>
      <c r="M10" s="13">
        <v>100</v>
      </c>
      <c r="N10" s="14">
        <f t="shared" si="0"/>
        <v>1200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>
      <c r="A11" s="15"/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4">
        <f t="shared" si="0"/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>
      <c r="A12" s="15" t="s">
        <v>19</v>
      </c>
      <c r="B12" s="16">
        <f t="shared" ref="B12:M12" si="1">SUM(B7:B11)</f>
        <v>400</v>
      </c>
      <c r="C12" s="16">
        <f t="shared" si="1"/>
        <v>400</v>
      </c>
      <c r="D12" s="16">
        <f t="shared" si="1"/>
        <v>400</v>
      </c>
      <c r="E12" s="16">
        <f t="shared" si="1"/>
        <v>400</v>
      </c>
      <c r="F12" s="16">
        <f t="shared" si="1"/>
        <v>400</v>
      </c>
      <c r="G12" s="16">
        <f t="shared" si="1"/>
        <v>400</v>
      </c>
      <c r="H12" s="16">
        <f t="shared" si="1"/>
        <v>400</v>
      </c>
      <c r="I12" s="16">
        <f t="shared" si="1"/>
        <v>400</v>
      </c>
      <c r="J12" s="16">
        <f t="shared" si="1"/>
        <v>400</v>
      </c>
      <c r="K12" s="16">
        <f t="shared" si="1"/>
        <v>400</v>
      </c>
      <c r="L12" s="16">
        <f t="shared" si="1"/>
        <v>400</v>
      </c>
      <c r="M12" s="16">
        <f t="shared" si="1"/>
        <v>400</v>
      </c>
      <c r="N12" s="14">
        <f t="shared" si="0"/>
        <v>4800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6" t="s">
        <v>25</v>
      </c>
      <c r="B14" s="17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>
      <c r="A15" s="19" t="str">
        <f>HYPERLINK("https://www.adroll.com/","Display Retargeting - AdRoll")</f>
        <v>Display Retargeting - AdRoll</v>
      </c>
      <c r="B15" s="13">
        <v>1000</v>
      </c>
      <c r="C15" s="13">
        <v>1000</v>
      </c>
      <c r="D15" s="13">
        <v>1000</v>
      </c>
      <c r="E15" s="13">
        <v>1000</v>
      </c>
      <c r="F15" s="13">
        <v>1000</v>
      </c>
      <c r="G15" s="13">
        <v>1000</v>
      </c>
      <c r="H15" s="13">
        <v>1000</v>
      </c>
      <c r="I15" s="13">
        <v>1000</v>
      </c>
      <c r="J15" s="13">
        <v>1000</v>
      </c>
      <c r="K15" s="13">
        <v>1000</v>
      </c>
      <c r="L15" s="13">
        <v>1000</v>
      </c>
      <c r="M15" s="13">
        <v>1000</v>
      </c>
      <c r="N15" s="14">
        <f t="shared" ref="N15:N20" si="2">SUM(B15:M15)</f>
        <v>12000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>
      <c r="A16" s="12" t="s">
        <v>26</v>
      </c>
      <c r="B16" s="13">
        <v>2000</v>
      </c>
      <c r="C16" s="13">
        <v>2000</v>
      </c>
      <c r="D16" s="13">
        <v>2000</v>
      </c>
      <c r="E16" s="13">
        <v>2000</v>
      </c>
      <c r="F16" s="13">
        <v>2000</v>
      </c>
      <c r="G16" s="13">
        <v>2000</v>
      </c>
      <c r="H16" s="13">
        <v>2000</v>
      </c>
      <c r="I16" s="13">
        <v>2000</v>
      </c>
      <c r="J16" s="13">
        <v>2000</v>
      </c>
      <c r="K16" s="13">
        <v>2000</v>
      </c>
      <c r="L16" s="13">
        <v>2000</v>
      </c>
      <c r="M16" s="13">
        <v>2000</v>
      </c>
      <c r="N16" s="14">
        <f t="shared" si="2"/>
        <v>24000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>
      <c r="A17" s="19" t="str">
        <f>HYPERLINK("https://www.wordstream.com/","PPC Management - Wordstream")</f>
        <v>PPC Management - Wordstream</v>
      </c>
      <c r="B17" s="13">
        <v>500</v>
      </c>
      <c r="C17" s="13">
        <v>500</v>
      </c>
      <c r="D17" s="13">
        <v>500</v>
      </c>
      <c r="E17" s="13">
        <v>500</v>
      </c>
      <c r="F17" s="13">
        <v>500</v>
      </c>
      <c r="G17" s="13">
        <v>500</v>
      </c>
      <c r="H17" s="13">
        <v>500</v>
      </c>
      <c r="I17" s="13">
        <v>500</v>
      </c>
      <c r="J17" s="13">
        <v>500</v>
      </c>
      <c r="K17" s="13">
        <v>500</v>
      </c>
      <c r="L17" s="13">
        <v>500</v>
      </c>
      <c r="M17" s="13">
        <v>500</v>
      </c>
      <c r="N17" s="14">
        <f t="shared" si="2"/>
        <v>6000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>
      <c r="A18" s="15"/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4">
        <f t="shared" si="2"/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>
      <c r="A19" s="15"/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4">
        <f t="shared" si="2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>
      <c r="A20" s="15" t="s">
        <v>19</v>
      </c>
      <c r="B20" s="16">
        <f t="shared" ref="B20:M20" si="3">SUM(B15:B19)</f>
        <v>3500</v>
      </c>
      <c r="C20" s="16">
        <f t="shared" si="3"/>
        <v>3500</v>
      </c>
      <c r="D20" s="16">
        <f t="shared" si="3"/>
        <v>3500</v>
      </c>
      <c r="E20" s="16">
        <f t="shared" si="3"/>
        <v>3500</v>
      </c>
      <c r="F20" s="16">
        <f t="shared" si="3"/>
        <v>3500</v>
      </c>
      <c r="G20" s="16">
        <f t="shared" si="3"/>
        <v>3500</v>
      </c>
      <c r="H20" s="16">
        <f t="shared" si="3"/>
        <v>3500</v>
      </c>
      <c r="I20" s="16">
        <f t="shared" si="3"/>
        <v>3500</v>
      </c>
      <c r="J20" s="16">
        <f t="shared" si="3"/>
        <v>3500</v>
      </c>
      <c r="K20" s="16">
        <f t="shared" si="3"/>
        <v>3500</v>
      </c>
      <c r="L20" s="16">
        <f t="shared" si="3"/>
        <v>3500</v>
      </c>
      <c r="M20" s="16">
        <f t="shared" si="3"/>
        <v>3500</v>
      </c>
      <c r="N20" s="14">
        <f t="shared" si="2"/>
        <v>42000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>
      <c r="A21" s="2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8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5" t="s">
        <v>27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>
      <c r="A23" s="12" t="s">
        <v>28</v>
      </c>
      <c r="B23" s="13">
        <v>200</v>
      </c>
      <c r="C23" s="13">
        <v>200</v>
      </c>
      <c r="D23" s="13">
        <v>200</v>
      </c>
      <c r="E23" s="13">
        <v>200</v>
      </c>
      <c r="F23" s="13">
        <v>200</v>
      </c>
      <c r="G23" s="13">
        <v>200</v>
      </c>
      <c r="H23" s="13">
        <v>200</v>
      </c>
      <c r="I23" s="13">
        <v>200</v>
      </c>
      <c r="J23" s="13">
        <v>200</v>
      </c>
      <c r="K23" s="13">
        <v>200</v>
      </c>
      <c r="L23" s="13">
        <v>200</v>
      </c>
      <c r="M23" s="13">
        <v>200</v>
      </c>
      <c r="N23" s="14">
        <f t="shared" ref="N23:N30" si="4">SUM(B23:M23)</f>
        <v>2400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>
      <c r="A24" s="12" t="s">
        <v>29</v>
      </c>
      <c r="B24" s="13">
        <v>200</v>
      </c>
      <c r="C24" s="13">
        <v>200</v>
      </c>
      <c r="D24" s="13">
        <v>200</v>
      </c>
      <c r="E24" s="13">
        <v>200</v>
      </c>
      <c r="F24" s="13">
        <v>200</v>
      </c>
      <c r="G24" s="13">
        <v>200</v>
      </c>
      <c r="H24" s="13">
        <v>200</v>
      </c>
      <c r="I24" s="13">
        <v>200</v>
      </c>
      <c r="J24" s="13">
        <v>200</v>
      </c>
      <c r="K24" s="13">
        <v>200</v>
      </c>
      <c r="L24" s="13">
        <v>200</v>
      </c>
      <c r="M24" s="13">
        <v>200</v>
      </c>
      <c r="N24" s="14">
        <f t="shared" si="4"/>
        <v>2400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>
      <c r="A25" s="12" t="s">
        <v>30</v>
      </c>
      <c r="B25" s="13">
        <v>200</v>
      </c>
      <c r="C25" s="13">
        <v>200</v>
      </c>
      <c r="D25" s="13">
        <v>200</v>
      </c>
      <c r="E25" s="13">
        <v>200</v>
      </c>
      <c r="F25" s="13">
        <v>200</v>
      </c>
      <c r="G25" s="13">
        <v>200</v>
      </c>
      <c r="H25" s="13">
        <v>200</v>
      </c>
      <c r="I25" s="13">
        <v>200</v>
      </c>
      <c r="J25" s="13">
        <v>200</v>
      </c>
      <c r="K25" s="13">
        <v>200</v>
      </c>
      <c r="L25" s="13">
        <v>200</v>
      </c>
      <c r="M25" s="13">
        <v>200</v>
      </c>
      <c r="N25" s="14">
        <f t="shared" si="4"/>
        <v>2400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>
      <c r="A26" s="12" t="s">
        <v>31</v>
      </c>
      <c r="B26" s="13">
        <v>200</v>
      </c>
      <c r="C26" s="13">
        <v>200</v>
      </c>
      <c r="D26" s="13">
        <v>200</v>
      </c>
      <c r="E26" s="13">
        <v>200</v>
      </c>
      <c r="F26" s="13">
        <v>200</v>
      </c>
      <c r="G26" s="13">
        <v>200</v>
      </c>
      <c r="H26" s="13">
        <v>200</v>
      </c>
      <c r="I26" s="13">
        <v>200</v>
      </c>
      <c r="J26" s="13">
        <v>200</v>
      </c>
      <c r="K26" s="13">
        <v>200</v>
      </c>
      <c r="L26" s="13">
        <v>200</v>
      </c>
      <c r="M26" s="13">
        <v>200</v>
      </c>
      <c r="N26" s="14">
        <f t="shared" si="4"/>
        <v>2400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>
      <c r="A27" s="12" t="s">
        <v>32</v>
      </c>
      <c r="B27" s="13">
        <v>200</v>
      </c>
      <c r="C27" s="13">
        <v>200</v>
      </c>
      <c r="D27" s="13">
        <v>200</v>
      </c>
      <c r="E27" s="13">
        <v>200</v>
      </c>
      <c r="F27" s="13">
        <v>200</v>
      </c>
      <c r="G27" s="13">
        <v>200</v>
      </c>
      <c r="H27" s="13">
        <v>200</v>
      </c>
      <c r="I27" s="13">
        <v>200</v>
      </c>
      <c r="J27" s="13">
        <v>200</v>
      </c>
      <c r="K27" s="13">
        <v>200</v>
      </c>
      <c r="L27" s="13">
        <v>200</v>
      </c>
      <c r="M27" s="13">
        <v>200</v>
      </c>
      <c r="N27" s="14">
        <f t="shared" si="4"/>
        <v>2400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>
      <c r="A28" s="12"/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4">
        <f t="shared" si="4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>
      <c r="A29" s="12"/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4">
        <f t="shared" si="4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>
      <c r="A30" s="15" t="s">
        <v>19</v>
      </c>
      <c r="B30" s="16">
        <f t="shared" ref="B30:M30" si="5">SUM(B23:B29)</f>
        <v>1000</v>
      </c>
      <c r="C30" s="16">
        <f t="shared" si="5"/>
        <v>1000</v>
      </c>
      <c r="D30" s="16">
        <f t="shared" si="5"/>
        <v>1000</v>
      </c>
      <c r="E30" s="16">
        <f t="shared" si="5"/>
        <v>1000</v>
      </c>
      <c r="F30" s="16">
        <f t="shared" si="5"/>
        <v>1000</v>
      </c>
      <c r="G30" s="16">
        <f t="shared" si="5"/>
        <v>1000</v>
      </c>
      <c r="H30" s="16">
        <f t="shared" si="5"/>
        <v>1000</v>
      </c>
      <c r="I30" s="16">
        <f t="shared" si="5"/>
        <v>1000</v>
      </c>
      <c r="J30" s="16">
        <f t="shared" si="5"/>
        <v>1000</v>
      </c>
      <c r="K30" s="16">
        <f t="shared" si="5"/>
        <v>1000</v>
      </c>
      <c r="L30" s="16">
        <f t="shared" si="5"/>
        <v>1000</v>
      </c>
      <c r="M30" s="16">
        <f t="shared" si="5"/>
        <v>1000</v>
      </c>
      <c r="N30" s="14">
        <f t="shared" si="4"/>
        <v>12000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21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8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3" t="s">
        <v>33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>
      <c r="A33" s="12" t="s">
        <v>34</v>
      </c>
      <c r="B33" s="13">
        <v>3500</v>
      </c>
      <c r="C33" s="13">
        <v>3500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4">
        <f t="shared" ref="N33:N38" si="6">SUM(B33:M33)</f>
        <v>7000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>
      <c r="A34" s="12" t="s">
        <v>35</v>
      </c>
      <c r="B34" s="13">
        <v>50</v>
      </c>
      <c r="C34" s="13">
        <v>50</v>
      </c>
      <c r="D34" s="13">
        <v>50</v>
      </c>
      <c r="E34" s="13">
        <v>50</v>
      </c>
      <c r="F34" s="13">
        <v>50</v>
      </c>
      <c r="G34" s="13">
        <v>50</v>
      </c>
      <c r="H34" s="13">
        <v>50</v>
      </c>
      <c r="I34" s="13">
        <v>50</v>
      </c>
      <c r="J34" s="13">
        <v>50</v>
      </c>
      <c r="K34" s="13">
        <v>50</v>
      </c>
      <c r="L34" s="13">
        <v>50</v>
      </c>
      <c r="M34" s="13">
        <v>50</v>
      </c>
      <c r="N34" s="14">
        <f t="shared" si="6"/>
        <v>600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>
      <c r="A35" s="19" t="str">
        <f>HYPERLINK("https://www.godaddy.com/","Website Hosting - GoDaddy")</f>
        <v>Website Hosting - GoDaddy</v>
      </c>
      <c r="B35" s="13">
        <v>7.99</v>
      </c>
      <c r="C35" s="13">
        <v>7.99</v>
      </c>
      <c r="D35" s="13">
        <v>7.99</v>
      </c>
      <c r="E35" s="13">
        <v>7.99</v>
      </c>
      <c r="F35" s="13">
        <v>7.99</v>
      </c>
      <c r="G35" s="13">
        <v>7.99</v>
      </c>
      <c r="H35" s="13">
        <v>7.99</v>
      </c>
      <c r="I35" s="13">
        <v>7.99</v>
      </c>
      <c r="J35" s="13">
        <v>7.99</v>
      </c>
      <c r="K35" s="13">
        <v>7.99</v>
      </c>
      <c r="L35" s="13">
        <v>7.99</v>
      </c>
      <c r="M35" s="13">
        <v>7.99</v>
      </c>
      <c r="N35" s="14">
        <f t="shared" si="6"/>
        <v>95.88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>
      <c r="A36" s="12"/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4">
        <f t="shared" si="6"/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>
      <c r="A37" s="12"/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4">
        <f t="shared" si="6"/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>
      <c r="A38" s="15" t="s">
        <v>19</v>
      </c>
      <c r="B38" s="16">
        <f t="shared" ref="B38:M38" si="7">SUM(B33:B37)</f>
        <v>3557.99</v>
      </c>
      <c r="C38" s="16">
        <f t="shared" si="7"/>
        <v>3557.99</v>
      </c>
      <c r="D38" s="16">
        <f t="shared" si="7"/>
        <v>57.99</v>
      </c>
      <c r="E38" s="16">
        <f t="shared" si="7"/>
        <v>57.99</v>
      </c>
      <c r="F38" s="16">
        <f t="shared" si="7"/>
        <v>57.99</v>
      </c>
      <c r="G38" s="16">
        <f t="shared" si="7"/>
        <v>57.99</v>
      </c>
      <c r="H38" s="16">
        <f t="shared" si="7"/>
        <v>57.99</v>
      </c>
      <c r="I38" s="16">
        <f t="shared" si="7"/>
        <v>57.99</v>
      </c>
      <c r="J38" s="16">
        <f t="shared" si="7"/>
        <v>57.99</v>
      </c>
      <c r="K38" s="16">
        <f t="shared" si="7"/>
        <v>57.99</v>
      </c>
      <c r="L38" s="16">
        <f t="shared" si="7"/>
        <v>57.99</v>
      </c>
      <c r="M38" s="16">
        <f t="shared" si="7"/>
        <v>57.99</v>
      </c>
      <c r="N38" s="14">
        <f t="shared" si="6"/>
        <v>7695.8799999999974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>
      <c r="A39" s="15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4" t="s">
        <v>36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>
      <c r="A41" s="19" t="str">
        <f>HYPERLINK("https://www.hatchbuck.com/pricing/","CRM &amp; Marketing Software - Hatchbuck")</f>
        <v>CRM &amp; Marketing Software - Hatchbuck</v>
      </c>
      <c r="B41" s="22">
        <v>89</v>
      </c>
      <c r="C41" s="22">
        <v>89</v>
      </c>
      <c r="D41" s="22">
        <v>89</v>
      </c>
      <c r="E41" s="22">
        <v>89</v>
      </c>
      <c r="F41" s="22">
        <v>89</v>
      </c>
      <c r="G41" s="22">
        <v>89</v>
      </c>
      <c r="H41" s="22">
        <v>89</v>
      </c>
      <c r="I41" s="22">
        <v>89</v>
      </c>
      <c r="J41" s="22">
        <v>89</v>
      </c>
      <c r="K41" s="22">
        <v>89</v>
      </c>
      <c r="L41" s="22">
        <v>89</v>
      </c>
      <c r="M41" s="22">
        <v>89</v>
      </c>
      <c r="N41" s="14">
        <f t="shared" ref="N41:N47" si="8">SUM(B41:M41)</f>
        <v>1068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>
      <c r="A42" s="19" t="str">
        <f>HYPERLINK("https://unbounce.com/","Landing Page Builder - Unbounce")</f>
        <v>Landing Page Builder - Unbounce</v>
      </c>
      <c r="B42" s="13">
        <v>79</v>
      </c>
      <c r="C42" s="13">
        <v>79</v>
      </c>
      <c r="D42" s="13">
        <v>79</v>
      </c>
      <c r="E42" s="13">
        <v>79</v>
      </c>
      <c r="F42" s="13">
        <v>79</v>
      </c>
      <c r="G42" s="13">
        <v>79</v>
      </c>
      <c r="H42" s="13">
        <v>79</v>
      </c>
      <c r="I42" s="13">
        <v>79</v>
      </c>
      <c r="J42" s="13">
        <v>79</v>
      </c>
      <c r="K42" s="13">
        <v>79</v>
      </c>
      <c r="L42" s="13">
        <v>79</v>
      </c>
      <c r="M42" s="13">
        <v>79</v>
      </c>
      <c r="N42" s="14">
        <f t="shared" si="8"/>
        <v>948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>
      <c r="A43" s="19" t="str">
        <f>HYPERLINK("https://buffer.com/","Social Media Tool - Buffer")</f>
        <v>Social Media Tool - Buffer</v>
      </c>
      <c r="B43" s="13">
        <v>10</v>
      </c>
      <c r="C43" s="13">
        <v>10</v>
      </c>
      <c r="D43" s="13">
        <v>10</v>
      </c>
      <c r="E43" s="13">
        <v>10</v>
      </c>
      <c r="F43" s="13">
        <v>10</v>
      </c>
      <c r="G43" s="13">
        <v>10</v>
      </c>
      <c r="H43" s="13">
        <v>10</v>
      </c>
      <c r="I43" s="13">
        <v>10</v>
      </c>
      <c r="J43" s="13">
        <v>10</v>
      </c>
      <c r="K43" s="13">
        <v>10</v>
      </c>
      <c r="L43" s="13">
        <v>10</v>
      </c>
      <c r="M43" s="13">
        <v>10</v>
      </c>
      <c r="N43" s="14">
        <f t="shared" si="8"/>
        <v>120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>
      <c r="A44" s="19" t="str">
        <f>HYPERLINK("https://wordpress.org/","CMS - Wordpress")</f>
        <v>CMS - Wordpress</v>
      </c>
      <c r="B44" s="13">
        <v>0</v>
      </c>
      <c r="C44" s="13">
        <v>0</v>
      </c>
      <c r="D44" s="13">
        <v>0</v>
      </c>
      <c r="E44" s="13">
        <f t="shared" ref="E44:E45" si="9">SUM(B44:D44)</f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4">
        <f t="shared" si="8"/>
        <v>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>
      <c r="A45" s="12"/>
      <c r="B45" s="13">
        <v>0</v>
      </c>
      <c r="C45" s="13">
        <v>0</v>
      </c>
      <c r="D45" s="13">
        <v>0</v>
      </c>
      <c r="E45" s="13">
        <f t="shared" si="9"/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4">
        <f t="shared" si="8"/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>
      <c r="A46" s="12"/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4">
        <f t="shared" si="8"/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>
      <c r="A47" s="15" t="s">
        <v>19</v>
      </c>
      <c r="B47" s="14">
        <f t="shared" ref="B47:M47" si="10">SUM(B41:B46)</f>
        <v>178</v>
      </c>
      <c r="C47" s="14">
        <f t="shared" si="10"/>
        <v>178</v>
      </c>
      <c r="D47" s="14">
        <f t="shared" si="10"/>
        <v>178</v>
      </c>
      <c r="E47" s="14">
        <f t="shared" si="10"/>
        <v>178</v>
      </c>
      <c r="F47" s="14">
        <f t="shared" si="10"/>
        <v>178</v>
      </c>
      <c r="G47" s="14">
        <f t="shared" si="10"/>
        <v>178</v>
      </c>
      <c r="H47" s="14">
        <f t="shared" si="10"/>
        <v>178</v>
      </c>
      <c r="I47" s="14">
        <f t="shared" si="10"/>
        <v>178</v>
      </c>
      <c r="J47" s="14">
        <f t="shared" si="10"/>
        <v>178</v>
      </c>
      <c r="K47" s="14">
        <f t="shared" si="10"/>
        <v>178</v>
      </c>
      <c r="L47" s="14">
        <f t="shared" si="10"/>
        <v>178</v>
      </c>
      <c r="M47" s="14">
        <f t="shared" si="10"/>
        <v>178</v>
      </c>
      <c r="N47" s="14">
        <f t="shared" si="8"/>
        <v>2136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>
      <c r="A48" s="15"/>
      <c r="B48" s="13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6" t="s">
        <v>37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8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>
      <c r="A50" s="12" t="s">
        <v>38</v>
      </c>
      <c r="B50" s="13">
        <v>250</v>
      </c>
      <c r="C50" s="13">
        <v>0</v>
      </c>
      <c r="D50" s="13">
        <v>0</v>
      </c>
      <c r="E50" s="13">
        <v>250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4">
        <f t="shared" ref="N50:N56" si="11">SUM(B50:M50)</f>
        <v>500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>
      <c r="A51" s="12" t="s">
        <v>39</v>
      </c>
      <c r="B51" s="13">
        <v>500</v>
      </c>
      <c r="C51" s="13">
        <v>0</v>
      </c>
      <c r="D51" s="13">
        <v>0</v>
      </c>
      <c r="E51" s="13">
        <v>500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4">
        <f t="shared" si="11"/>
        <v>1000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>
      <c r="A52" s="12" t="s">
        <v>40</v>
      </c>
      <c r="B52" s="13">
        <v>1500</v>
      </c>
      <c r="C52" s="13">
        <v>0</v>
      </c>
      <c r="D52" s="13">
        <v>0</v>
      </c>
      <c r="E52" s="13">
        <v>1500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4">
        <f t="shared" si="11"/>
        <v>3000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>
      <c r="A53" s="12" t="s">
        <v>41</v>
      </c>
      <c r="B53" s="13">
        <v>500</v>
      </c>
      <c r="C53" s="13">
        <v>0</v>
      </c>
      <c r="D53" s="13">
        <v>0</v>
      </c>
      <c r="E53" s="13">
        <f t="shared" ref="E53:E55" si="12">SUM(B53:D53)</f>
        <v>500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4">
        <f t="shared" si="11"/>
        <v>1000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>
      <c r="A54" s="12"/>
      <c r="B54" s="13">
        <v>0</v>
      </c>
      <c r="C54" s="13">
        <v>0</v>
      </c>
      <c r="D54" s="13">
        <v>0</v>
      </c>
      <c r="E54" s="13">
        <f t="shared" si="12"/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4">
        <f t="shared" si="11"/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>
      <c r="A55" s="12"/>
      <c r="B55" s="13">
        <v>0</v>
      </c>
      <c r="C55" s="13">
        <v>0</v>
      </c>
      <c r="D55" s="13">
        <v>0</v>
      </c>
      <c r="E55" s="13">
        <f t="shared" si="12"/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4">
        <f t="shared" si="11"/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>
      <c r="A56" s="15" t="s">
        <v>19</v>
      </c>
      <c r="B56" s="16">
        <f t="shared" ref="B56:M56" si="13">SUM(B50:B55)</f>
        <v>2750</v>
      </c>
      <c r="C56" s="16">
        <f t="shared" si="13"/>
        <v>0</v>
      </c>
      <c r="D56" s="16">
        <f t="shared" si="13"/>
        <v>0</v>
      </c>
      <c r="E56" s="16">
        <f t="shared" si="13"/>
        <v>2750</v>
      </c>
      <c r="F56" s="16">
        <f t="shared" si="13"/>
        <v>0</v>
      </c>
      <c r="G56" s="16">
        <f t="shared" si="13"/>
        <v>0</v>
      </c>
      <c r="H56" s="16">
        <f t="shared" si="13"/>
        <v>0</v>
      </c>
      <c r="I56" s="16">
        <f t="shared" si="13"/>
        <v>0</v>
      </c>
      <c r="J56" s="16">
        <f t="shared" si="13"/>
        <v>0</v>
      </c>
      <c r="K56" s="16">
        <f t="shared" si="13"/>
        <v>0</v>
      </c>
      <c r="L56" s="16">
        <f t="shared" si="13"/>
        <v>0</v>
      </c>
      <c r="M56" s="16">
        <f t="shared" si="13"/>
        <v>0</v>
      </c>
      <c r="N56" s="14">
        <f t="shared" si="11"/>
        <v>5500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>
      <c r="A57" s="15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8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5" t="s">
        <v>42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8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>
      <c r="A59" s="19" t="str">
        <f>HYPERLINK("https://www.moo.com/us/","Business Cards - Moo")</f>
        <v>Business Cards - Moo</v>
      </c>
      <c r="B59" s="13">
        <v>0</v>
      </c>
      <c r="C59" s="13">
        <v>250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4">
        <f t="shared" ref="N59:N64" si="14">SUM(B59:M59)</f>
        <v>250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>
      <c r="A60" s="12" t="s">
        <v>43</v>
      </c>
      <c r="B60" s="13">
        <v>0</v>
      </c>
      <c r="C60" s="13">
        <v>0</v>
      </c>
      <c r="D60" s="13">
        <v>250</v>
      </c>
      <c r="E60" s="13">
        <v>0</v>
      </c>
      <c r="F60" s="13">
        <v>250</v>
      </c>
      <c r="G60" s="13">
        <v>0</v>
      </c>
      <c r="H60" s="13">
        <v>250</v>
      </c>
      <c r="I60" s="13">
        <v>0</v>
      </c>
      <c r="J60" s="13">
        <v>0</v>
      </c>
      <c r="K60" s="13">
        <v>250</v>
      </c>
      <c r="L60" s="13">
        <v>0</v>
      </c>
      <c r="M60" s="13">
        <v>0</v>
      </c>
      <c r="N60" s="14">
        <f t="shared" si="14"/>
        <v>1000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>
      <c r="A61" s="12" t="s">
        <v>44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500</v>
      </c>
      <c r="N61" s="14">
        <f t="shared" si="14"/>
        <v>500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>
      <c r="A62" s="12" t="s">
        <v>45</v>
      </c>
      <c r="B62" s="13">
        <v>0</v>
      </c>
      <c r="C62" s="13">
        <v>0</v>
      </c>
      <c r="D62" s="13">
        <v>0</v>
      </c>
      <c r="E62" s="13">
        <v>2500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4">
        <f t="shared" si="14"/>
        <v>2500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>
      <c r="A63" s="15"/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4">
        <f t="shared" si="14"/>
        <v>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>
      <c r="A64" s="15" t="s">
        <v>19</v>
      </c>
      <c r="B64" s="16">
        <f t="shared" ref="B64:M64" si="15">SUM(B59:B63)</f>
        <v>0</v>
      </c>
      <c r="C64" s="16">
        <f t="shared" si="15"/>
        <v>250</v>
      </c>
      <c r="D64" s="16">
        <f t="shared" si="15"/>
        <v>250</v>
      </c>
      <c r="E64" s="16">
        <f t="shared" si="15"/>
        <v>2500</v>
      </c>
      <c r="F64" s="16">
        <f t="shared" si="15"/>
        <v>250</v>
      </c>
      <c r="G64" s="16">
        <f t="shared" si="15"/>
        <v>0</v>
      </c>
      <c r="H64" s="16">
        <f t="shared" si="15"/>
        <v>250</v>
      </c>
      <c r="I64" s="16">
        <f t="shared" si="15"/>
        <v>0</v>
      </c>
      <c r="J64" s="16">
        <f t="shared" si="15"/>
        <v>0</v>
      </c>
      <c r="K64" s="16">
        <f t="shared" si="15"/>
        <v>250</v>
      </c>
      <c r="L64" s="16">
        <f t="shared" si="15"/>
        <v>0</v>
      </c>
      <c r="M64" s="16">
        <f t="shared" si="15"/>
        <v>500</v>
      </c>
      <c r="N64" s="14">
        <f t="shared" si="14"/>
        <v>4250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>
      <c r="A65" s="15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23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24" t="s">
        <v>46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3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>
      <c r="A67" s="25" t="s">
        <v>47</v>
      </c>
      <c r="B67" s="10">
        <f t="shared" ref="B67:M67" si="16">B12+B20+B30+B38+B47+B56+B64</f>
        <v>11385.99</v>
      </c>
      <c r="C67" s="10">
        <f t="shared" si="16"/>
        <v>8885.99</v>
      </c>
      <c r="D67" s="10">
        <f t="shared" si="16"/>
        <v>5385.99</v>
      </c>
      <c r="E67" s="10">
        <f t="shared" si="16"/>
        <v>10385.99</v>
      </c>
      <c r="F67" s="10">
        <f t="shared" si="16"/>
        <v>5385.99</v>
      </c>
      <c r="G67" s="10">
        <f t="shared" si="16"/>
        <v>5135.99</v>
      </c>
      <c r="H67" s="10">
        <f t="shared" si="16"/>
        <v>5385.99</v>
      </c>
      <c r="I67" s="10">
        <f t="shared" si="16"/>
        <v>5135.99</v>
      </c>
      <c r="J67" s="10">
        <f t="shared" si="16"/>
        <v>5135.99</v>
      </c>
      <c r="K67" s="10">
        <f t="shared" si="16"/>
        <v>5385.99</v>
      </c>
      <c r="L67" s="10">
        <f t="shared" si="16"/>
        <v>5135.99</v>
      </c>
      <c r="M67" s="10">
        <f t="shared" si="16"/>
        <v>5635.99</v>
      </c>
      <c r="N67" s="14">
        <f t="shared" ref="N67:N68" si="17">SUM(B67:M67)</f>
        <v>78381.88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>
      <c r="A68" s="25" t="s">
        <v>48</v>
      </c>
      <c r="B68" s="13">
        <v>3500</v>
      </c>
      <c r="C68" s="13">
        <v>3500</v>
      </c>
      <c r="D68" s="13">
        <v>3500</v>
      </c>
      <c r="E68" s="13">
        <v>3500</v>
      </c>
      <c r="F68" s="13">
        <v>3500</v>
      </c>
      <c r="G68" s="13">
        <v>3500</v>
      </c>
      <c r="H68" s="13">
        <v>3500</v>
      </c>
      <c r="I68" s="13">
        <v>3500</v>
      </c>
      <c r="J68" s="13">
        <v>3500</v>
      </c>
      <c r="K68" s="13">
        <v>3500</v>
      </c>
      <c r="L68" s="13">
        <v>3500</v>
      </c>
      <c r="M68" s="13">
        <v>3500</v>
      </c>
      <c r="N68" s="14">
        <f t="shared" si="17"/>
        <v>42000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>
      <c r="A69" s="25" t="s">
        <v>49</v>
      </c>
      <c r="B69" s="16">
        <f t="shared" ref="B69:N69" si="18">SUM(B67:B68)</f>
        <v>14885.99</v>
      </c>
      <c r="C69" s="16">
        <f t="shared" si="18"/>
        <v>12385.99</v>
      </c>
      <c r="D69" s="16">
        <f t="shared" si="18"/>
        <v>8885.99</v>
      </c>
      <c r="E69" s="16">
        <f t="shared" si="18"/>
        <v>13885.99</v>
      </c>
      <c r="F69" s="16">
        <f t="shared" si="18"/>
        <v>8885.99</v>
      </c>
      <c r="G69" s="16">
        <f t="shared" si="18"/>
        <v>8635.99</v>
      </c>
      <c r="H69" s="16">
        <f t="shared" si="18"/>
        <v>8885.99</v>
      </c>
      <c r="I69" s="16">
        <f t="shared" si="18"/>
        <v>8635.99</v>
      </c>
      <c r="J69" s="16">
        <f t="shared" si="18"/>
        <v>8635.99</v>
      </c>
      <c r="K69" s="16">
        <f t="shared" si="18"/>
        <v>8885.99</v>
      </c>
      <c r="L69" s="16">
        <f t="shared" si="18"/>
        <v>8635.99</v>
      </c>
      <c r="M69" s="16">
        <f t="shared" si="18"/>
        <v>9135.99</v>
      </c>
      <c r="N69" s="16">
        <f t="shared" si="18"/>
        <v>120381.88</v>
      </c>
      <c r="O69" s="26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>
      <c r="A70" s="25" t="s">
        <v>50</v>
      </c>
      <c r="B70" s="49">
        <f>B69+C69+D69</f>
        <v>36157.97</v>
      </c>
      <c r="C70" s="42"/>
      <c r="D70" s="42"/>
      <c r="E70" s="49">
        <f>E69+F69+G69</f>
        <v>31407.97</v>
      </c>
      <c r="F70" s="42"/>
      <c r="G70" s="42"/>
      <c r="H70" s="49">
        <f>H69+I69+J69</f>
        <v>26157.97</v>
      </c>
      <c r="I70" s="42"/>
      <c r="J70" s="42"/>
      <c r="K70" s="49">
        <f>K69+L69+M69</f>
        <v>26657.97</v>
      </c>
      <c r="L70" s="42"/>
      <c r="M70" s="42"/>
      <c r="N70" s="18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>
      <c r="A71" s="27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23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28" t="s">
        <v>51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3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>
      <c r="A73" s="25" t="s">
        <v>52</v>
      </c>
      <c r="B73" s="10">
        <f t="shared" ref="B73:M73" si="19">B12</f>
        <v>400</v>
      </c>
      <c r="C73" s="10">
        <f t="shared" si="19"/>
        <v>400</v>
      </c>
      <c r="D73" s="10">
        <f t="shared" si="19"/>
        <v>400</v>
      </c>
      <c r="E73" s="10">
        <f t="shared" si="19"/>
        <v>400</v>
      </c>
      <c r="F73" s="10">
        <f t="shared" si="19"/>
        <v>400</v>
      </c>
      <c r="G73" s="10">
        <f t="shared" si="19"/>
        <v>400</v>
      </c>
      <c r="H73" s="10">
        <f t="shared" si="19"/>
        <v>400</v>
      </c>
      <c r="I73" s="10">
        <f t="shared" si="19"/>
        <v>400</v>
      </c>
      <c r="J73" s="10">
        <f t="shared" si="19"/>
        <v>400</v>
      </c>
      <c r="K73" s="10">
        <f t="shared" si="19"/>
        <v>400</v>
      </c>
      <c r="L73" s="10">
        <f t="shared" si="19"/>
        <v>400</v>
      </c>
      <c r="M73" s="10">
        <f t="shared" si="19"/>
        <v>400</v>
      </c>
      <c r="N73" s="14">
        <f t="shared" ref="N73:N79" si="20">SUM(B73:M73)</f>
        <v>4800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>
      <c r="A74" s="25" t="s">
        <v>25</v>
      </c>
      <c r="B74" s="10">
        <f t="shared" ref="B74:M74" si="21">B20</f>
        <v>3500</v>
      </c>
      <c r="C74" s="10">
        <f t="shared" si="21"/>
        <v>3500</v>
      </c>
      <c r="D74" s="10">
        <f t="shared" si="21"/>
        <v>3500</v>
      </c>
      <c r="E74" s="10">
        <f t="shared" si="21"/>
        <v>3500</v>
      </c>
      <c r="F74" s="10">
        <f t="shared" si="21"/>
        <v>3500</v>
      </c>
      <c r="G74" s="10">
        <f t="shared" si="21"/>
        <v>3500</v>
      </c>
      <c r="H74" s="10">
        <f t="shared" si="21"/>
        <v>3500</v>
      </c>
      <c r="I74" s="10">
        <f t="shared" si="21"/>
        <v>3500</v>
      </c>
      <c r="J74" s="10">
        <f t="shared" si="21"/>
        <v>3500</v>
      </c>
      <c r="K74" s="10">
        <f t="shared" si="21"/>
        <v>3500</v>
      </c>
      <c r="L74" s="10">
        <f t="shared" si="21"/>
        <v>3500</v>
      </c>
      <c r="M74" s="10">
        <f t="shared" si="21"/>
        <v>3500</v>
      </c>
      <c r="N74" s="14">
        <f t="shared" si="20"/>
        <v>42000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>
      <c r="A75" s="25" t="s">
        <v>53</v>
      </c>
      <c r="B75" s="10">
        <f t="shared" ref="B75:M75" si="22">B30</f>
        <v>1000</v>
      </c>
      <c r="C75" s="10">
        <f t="shared" si="22"/>
        <v>1000</v>
      </c>
      <c r="D75" s="10">
        <f t="shared" si="22"/>
        <v>1000</v>
      </c>
      <c r="E75" s="10">
        <f t="shared" si="22"/>
        <v>1000</v>
      </c>
      <c r="F75" s="10">
        <f t="shared" si="22"/>
        <v>1000</v>
      </c>
      <c r="G75" s="10">
        <f t="shared" si="22"/>
        <v>1000</v>
      </c>
      <c r="H75" s="10">
        <f t="shared" si="22"/>
        <v>1000</v>
      </c>
      <c r="I75" s="10">
        <f t="shared" si="22"/>
        <v>1000</v>
      </c>
      <c r="J75" s="10">
        <f t="shared" si="22"/>
        <v>1000</v>
      </c>
      <c r="K75" s="10">
        <f t="shared" si="22"/>
        <v>1000</v>
      </c>
      <c r="L75" s="10">
        <f t="shared" si="22"/>
        <v>1000</v>
      </c>
      <c r="M75" s="10">
        <f t="shared" si="22"/>
        <v>1000</v>
      </c>
      <c r="N75" s="14">
        <f t="shared" si="20"/>
        <v>12000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>
      <c r="A76" s="25" t="s">
        <v>54</v>
      </c>
      <c r="B76" s="10">
        <f t="shared" ref="B76:M76" si="23">B38</f>
        <v>3557.99</v>
      </c>
      <c r="C76" s="10">
        <f t="shared" si="23"/>
        <v>3557.99</v>
      </c>
      <c r="D76" s="10">
        <f t="shared" si="23"/>
        <v>57.99</v>
      </c>
      <c r="E76" s="10">
        <f t="shared" si="23"/>
        <v>57.99</v>
      </c>
      <c r="F76" s="10">
        <f t="shared" si="23"/>
        <v>57.99</v>
      </c>
      <c r="G76" s="10">
        <f t="shared" si="23"/>
        <v>57.99</v>
      </c>
      <c r="H76" s="10">
        <f t="shared" si="23"/>
        <v>57.99</v>
      </c>
      <c r="I76" s="10">
        <f t="shared" si="23"/>
        <v>57.99</v>
      </c>
      <c r="J76" s="10">
        <f t="shared" si="23"/>
        <v>57.99</v>
      </c>
      <c r="K76" s="10">
        <f t="shared" si="23"/>
        <v>57.99</v>
      </c>
      <c r="L76" s="10">
        <f t="shared" si="23"/>
        <v>57.99</v>
      </c>
      <c r="M76" s="10">
        <f t="shared" si="23"/>
        <v>57.99</v>
      </c>
      <c r="N76" s="14">
        <f t="shared" si="20"/>
        <v>7695.8799999999974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>
      <c r="A77" s="25" t="s">
        <v>55</v>
      </c>
      <c r="B77" s="10">
        <f t="shared" ref="B77:M77" si="24">B47</f>
        <v>178</v>
      </c>
      <c r="C77" s="10">
        <f t="shared" si="24"/>
        <v>178</v>
      </c>
      <c r="D77" s="10">
        <f t="shared" si="24"/>
        <v>178</v>
      </c>
      <c r="E77" s="10">
        <f t="shared" si="24"/>
        <v>178</v>
      </c>
      <c r="F77" s="10">
        <f t="shared" si="24"/>
        <v>178</v>
      </c>
      <c r="G77" s="10">
        <f t="shared" si="24"/>
        <v>178</v>
      </c>
      <c r="H77" s="10">
        <f t="shared" si="24"/>
        <v>178</v>
      </c>
      <c r="I77" s="10">
        <f t="shared" si="24"/>
        <v>178</v>
      </c>
      <c r="J77" s="10">
        <f t="shared" si="24"/>
        <v>178</v>
      </c>
      <c r="K77" s="10">
        <f t="shared" si="24"/>
        <v>178</v>
      </c>
      <c r="L77" s="10">
        <f t="shared" si="24"/>
        <v>178</v>
      </c>
      <c r="M77" s="10">
        <f t="shared" si="24"/>
        <v>178</v>
      </c>
      <c r="N77" s="14">
        <f t="shared" si="20"/>
        <v>2136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>
      <c r="A78" s="25" t="s">
        <v>56</v>
      </c>
      <c r="B78" s="10">
        <f t="shared" ref="B78:M78" si="25">B56</f>
        <v>2750</v>
      </c>
      <c r="C78" s="10">
        <f t="shared" si="25"/>
        <v>0</v>
      </c>
      <c r="D78" s="10">
        <f t="shared" si="25"/>
        <v>0</v>
      </c>
      <c r="E78" s="10">
        <f t="shared" si="25"/>
        <v>2750</v>
      </c>
      <c r="F78" s="10">
        <f t="shared" si="25"/>
        <v>0</v>
      </c>
      <c r="G78" s="10">
        <f t="shared" si="25"/>
        <v>0</v>
      </c>
      <c r="H78" s="10">
        <f t="shared" si="25"/>
        <v>0</v>
      </c>
      <c r="I78" s="10">
        <f t="shared" si="25"/>
        <v>0</v>
      </c>
      <c r="J78" s="10">
        <f t="shared" si="25"/>
        <v>0</v>
      </c>
      <c r="K78" s="10">
        <f t="shared" si="25"/>
        <v>0</v>
      </c>
      <c r="L78" s="10">
        <f t="shared" si="25"/>
        <v>0</v>
      </c>
      <c r="M78" s="10">
        <f t="shared" si="25"/>
        <v>0</v>
      </c>
      <c r="N78" s="14">
        <f t="shared" si="20"/>
        <v>5500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>
      <c r="A79" s="25" t="s">
        <v>57</v>
      </c>
      <c r="B79" s="10">
        <f t="shared" ref="B79:M79" si="26">B64</f>
        <v>0</v>
      </c>
      <c r="C79" s="10">
        <f t="shared" si="26"/>
        <v>250</v>
      </c>
      <c r="D79" s="10">
        <f t="shared" si="26"/>
        <v>250</v>
      </c>
      <c r="E79" s="10">
        <f t="shared" si="26"/>
        <v>2500</v>
      </c>
      <c r="F79" s="10">
        <f t="shared" si="26"/>
        <v>250</v>
      </c>
      <c r="G79" s="10">
        <f t="shared" si="26"/>
        <v>0</v>
      </c>
      <c r="H79" s="10">
        <f t="shared" si="26"/>
        <v>250</v>
      </c>
      <c r="I79" s="10">
        <f t="shared" si="26"/>
        <v>0</v>
      </c>
      <c r="J79" s="10">
        <f t="shared" si="26"/>
        <v>0</v>
      </c>
      <c r="K79" s="10">
        <f t="shared" si="26"/>
        <v>250</v>
      </c>
      <c r="L79" s="10">
        <f t="shared" si="26"/>
        <v>0</v>
      </c>
      <c r="M79" s="10">
        <f t="shared" si="26"/>
        <v>500</v>
      </c>
      <c r="N79" s="14">
        <f t="shared" si="20"/>
        <v>4250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>
      <c r="A80" s="26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23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24" t="s">
        <v>58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23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>
      <c r="A82" s="29" t="s">
        <v>59</v>
      </c>
      <c r="B82" s="30">
        <v>350</v>
      </c>
      <c r="C82" s="30">
        <v>350</v>
      </c>
      <c r="D82" s="30">
        <v>350</v>
      </c>
      <c r="E82" s="30">
        <v>350</v>
      </c>
      <c r="F82" s="30">
        <v>350</v>
      </c>
      <c r="G82" s="30">
        <v>350</v>
      </c>
      <c r="H82" s="30">
        <v>350</v>
      </c>
      <c r="I82" s="30">
        <v>350</v>
      </c>
      <c r="J82" s="30">
        <v>350</v>
      </c>
      <c r="K82" s="30">
        <v>350</v>
      </c>
      <c r="L82" s="30">
        <v>350</v>
      </c>
      <c r="M82" s="30">
        <v>350</v>
      </c>
      <c r="N82" s="30">
        <f>SUM(B82:M82)</f>
        <v>4200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>
      <c r="A83" s="29" t="s">
        <v>60</v>
      </c>
      <c r="B83" s="31">
        <v>0.4</v>
      </c>
      <c r="C83" s="31">
        <v>0.4</v>
      </c>
      <c r="D83" s="31">
        <v>0.4</v>
      </c>
      <c r="E83" s="31">
        <v>0.4</v>
      </c>
      <c r="F83" s="31">
        <v>0.4</v>
      </c>
      <c r="G83" s="31">
        <v>0.4</v>
      </c>
      <c r="H83" s="31">
        <v>0.4</v>
      </c>
      <c r="I83" s="31">
        <v>0.4</v>
      </c>
      <c r="J83" s="31">
        <v>0.4</v>
      </c>
      <c r="K83" s="31">
        <v>0.4</v>
      </c>
      <c r="L83" s="31">
        <v>0.4</v>
      </c>
      <c r="M83" s="31">
        <v>0.4</v>
      </c>
      <c r="N83" s="31">
        <v>0.4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>
      <c r="A84" s="29" t="s">
        <v>61</v>
      </c>
      <c r="B84" s="32">
        <f t="shared" ref="B84:M84" si="27">B82*B83</f>
        <v>140</v>
      </c>
      <c r="C84" s="32">
        <f t="shared" si="27"/>
        <v>140</v>
      </c>
      <c r="D84" s="32">
        <f t="shared" si="27"/>
        <v>140</v>
      </c>
      <c r="E84" s="32">
        <f t="shared" si="27"/>
        <v>140</v>
      </c>
      <c r="F84" s="32">
        <f t="shared" si="27"/>
        <v>140</v>
      </c>
      <c r="G84" s="32">
        <f t="shared" si="27"/>
        <v>140</v>
      </c>
      <c r="H84" s="32">
        <f t="shared" si="27"/>
        <v>140</v>
      </c>
      <c r="I84" s="32">
        <f t="shared" si="27"/>
        <v>140</v>
      </c>
      <c r="J84" s="32">
        <f t="shared" si="27"/>
        <v>140</v>
      </c>
      <c r="K84" s="32">
        <f t="shared" si="27"/>
        <v>140</v>
      </c>
      <c r="L84" s="32">
        <f t="shared" si="27"/>
        <v>140</v>
      </c>
      <c r="M84" s="32">
        <f t="shared" si="27"/>
        <v>140</v>
      </c>
      <c r="N84" s="30">
        <f>SUM(B84:M84)</f>
        <v>1680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>
      <c r="A85" s="29" t="s">
        <v>62</v>
      </c>
      <c r="B85" s="31">
        <v>0.4</v>
      </c>
      <c r="C85" s="31">
        <v>0.4</v>
      </c>
      <c r="D85" s="31">
        <v>0.4</v>
      </c>
      <c r="E85" s="31">
        <v>0.4</v>
      </c>
      <c r="F85" s="31">
        <v>0.4</v>
      </c>
      <c r="G85" s="31">
        <v>0.4</v>
      </c>
      <c r="H85" s="31">
        <v>0.4</v>
      </c>
      <c r="I85" s="31">
        <v>0.4</v>
      </c>
      <c r="J85" s="31">
        <v>0.4</v>
      </c>
      <c r="K85" s="31">
        <v>0.4</v>
      </c>
      <c r="L85" s="31">
        <v>0.4</v>
      </c>
      <c r="M85" s="31">
        <v>0.4</v>
      </c>
      <c r="N85" s="31">
        <v>0.4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>
      <c r="A86" s="29" t="s">
        <v>63</v>
      </c>
      <c r="B86" s="32">
        <f t="shared" ref="B86:N86" si="28">B84*B85</f>
        <v>56</v>
      </c>
      <c r="C86" s="32">
        <f t="shared" si="28"/>
        <v>56</v>
      </c>
      <c r="D86" s="32">
        <f t="shared" si="28"/>
        <v>56</v>
      </c>
      <c r="E86" s="32">
        <f t="shared" si="28"/>
        <v>56</v>
      </c>
      <c r="F86" s="32">
        <f t="shared" si="28"/>
        <v>56</v>
      </c>
      <c r="G86" s="32">
        <f t="shared" si="28"/>
        <v>56</v>
      </c>
      <c r="H86" s="32">
        <f t="shared" si="28"/>
        <v>56</v>
      </c>
      <c r="I86" s="32">
        <f t="shared" si="28"/>
        <v>56</v>
      </c>
      <c r="J86" s="32">
        <f t="shared" si="28"/>
        <v>56</v>
      </c>
      <c r="K86" s="32">
        <f t="shared" si="28"/>
        <v>56</v>
      </c>
      <c r="L86" s="32">
        <f t="shared" si="28"/>
        <v>56</v>
      </c>
      <c r="M86" s="32">
        <f t="shared" si="28"/>
        <v>56</v>
      </c>
      <c r="N86" s="32">
        <f t="shared" si="28"/>
        <v>672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>
      <c r="A87" s="33" t="s">
        <v>64</v>
      </c>
      <c r="B87" s="30">
        <f t="shared" ref="B87:M87" si="29">B89*B91</f>
        <v>6</v>
      </c>
      <c r="C87" s="30">
        <f t="shared" si="29"/>
        <v>6.5</v>
      </c>
      <c r="D87" s="30">
        <f t="shared" si="29"/>
        <v>6.9950000000000001</v>
      </c>
      <c r="E87" s="30">
        <f t="shared" si="29"/>
        <v>7.4850500000000002</v>
      </c>
      <c r="F87" s="30">
        <f t="shared" si="29"/>
        <v>7.9701995000000005</v>
      </c>
      <c r="G87" s="30">
        <f t="shared" si="29"/>
        <v>8.4504975049999995</v>
      </c>
      <c r="H87" s="30">
        <f t="shared" si="29"/>
        <v>8.9259925299499994</v>
      </c>
      <c r="I87" s="30">
        <f t="shared" si="29"/>
        <v>9.3967326046504986</v>
      </c>
      <c r="J87" s="30">
        <f t="shared" si="29"/>
        <v>9.8627652786039945</v>
      </c>
      <c r="K87" s="30">
        <f t="shared" si="29"/>
        <v>10.324137625817954</v>
      </c>
      <c r="L87" s="30">
        <f t="shared" si="29"/>
        <v>10.780896249559776</v>
      </c>
      <c r="M87" s="30">
        <f t="shared" si="29"/>
        <v>11.233087287064178</v>
      </c>
      <c r="N87" s="30">
        <f>SUM(B87:M87)</f>
        <v>103.9243585806464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>
      <c r="A88" s="33" t="s">
        <v>65</v>
      </c>
      <c r="B88" s="32">
        <f t="shared" ref="B88:N88" si="30">B86-B87</f>
        <v>50</v>
      </c>
      <c r="C88" s="32">
        <f t="shared" si="30"/>
        <v>49.5</v>
      </c>
      <c r="D88" s="32">
        <f t="shared" si="30"/>
        <v>49.005000000000003</v>
      </c>
      <c r="E88" s="32">
        <f t="shared" si="30"/>
        <v>48.514949999999999</v>
      </c>
      <c r="F88" s="32">
        <f t="shared" si="30"/>
        <v>48.0298005</v>
      </c>
      <c r="G88" s="32">
        <f t="shared" si="30"/>
        <v>47.549502494999999</v>
      </c>
      <c r="H88" s="32">
        <f t="shared" si="30"/>
        <v>47.074007470049999</v>
      </c>
      <c r="I88" s="32">
        <f t="shared" si="30"/>
        <v>46.603267395349505</v>
      </c>
      <c r="J88" s="32">
        <f t="shared" si="30"/>
        <v>46.137234721396005</v>
      </c>
      <c r="K88" s="32">
        <f t="shared" si="30"/>
        <v>45.675862374182046</v>
      </c>
      <c r="L88" s="32">
        <f t="shared" si="30"/>
        <v>45.219103750440226</v>
      </c>
      <c r="M88" s="32">
        <f t="shared" si="30"/>
        <v>44.76691271293582</v>
      </c>
      <c r="N88" s="32">
        <f t="shared" si="30"/>
        <v>568.07564141935359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>
      <c r="A89" s="33" t="s">
        <v>66</v>
      </c>
      <c r="B89" s="34">
        <v>600</v>
      </c>
      <c r="C89" s="35">
        <f t="shared" ref="C89:N89" si="31">B90</f>
        <v>650</v>
      </c>
      <c r="D89" s="35">
        <f t="shared" si="31"/>
        <v>699.5</v>
      </c>
      <c r="E89" s="35">
        <f t="shared" si="31"/>
        <v>748.505</v>
      </c>
      <c r="F89" s="35">
        <f t="shared" si="31"/>
        <v>797.01994999999999</v>
      </c>
      <c r="G89" s="35">
        <f t="shared" si="31"/>
        <v>845.04975049999996</v>
      </c>
      <c r="H89" s="35">
        <f t="shared" si="31"/>
        <v>892.59925299499992</v>
      </c>
      <c r="I89" s="35">
        <f t="shared" si="31"/>
        <v>939.67326046504991</v>
      </c>
      <c r="J89" s="35">
        <f t="shared" si="31"/>
        <v>986.27652786039937</v>
      </c>
      <c r="K89" s="35">
        <f t="shared" si="31"/>
        <v>1032.4137625817955</v>
      </c>
      <c r="L89" s="35">
        <f t="shared" si="31"/>
        <v>1078.0896249559776</v>
      </c>
      <c r="M89" s="35">
        <f t="shared" si="31"/>
        <v>1123.3087287064177</v>
      </c>
      <c r="N89" s="35">
        <f t="shared" si="31"/>
        <v>1168.0756414193536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>
      <c r="A90" s="33" t="s">
        <v>67</v>
      </c>
      <c r="B90" s="34">
        <f t="shared" ref="B90:N90" si="32">B88+B89</f>
        <v>650</v>
      </c>
      <c r="C90" s="34">
        <f t="shared" si="32"/>
        <v>699.5</v>
      </c>
      <c r="D90" s="34">
        <f t="shared" si="32"/>
        <v>748.505</v>
      </c>
      <c r="E90" s="34">
        <f t="shared" si="32"/>
        <v>797.01994999999999</v>
      </c>
      <c r="F90" s="34">
        <f t="shared" si="32"/>
        <v>845.04975049999996</v>
      </c>
      <c r="G90" s="34">
        <f t="shared" si="32"/>
        <v>892.59925299499992</v>
      </c>
      <c r="H90" s="34">
        <f t="shared" si="32"/>
        <v>939.67326046504991</v>
      </c>
      <c r="I90" s="34">
        <f t="shared" si="32"/>
        <v>986.27652786039937</v>
      </c>
      <c r="J90" s="34">
        <f t="shared" si="32"/>
        <v>1032.4137625817955</v>
      </c>
      <c r="K90" s="34">
        <f t="shared" si="32"/>
        <v>1078.0896249559776</v>
      </c>
      <c r="L90" s="34">
        <f t="shared" si="32"/>
        <v>1123.3087287064177</v>
      </c>
      <c r="M90" s="34">
        <f t="shared" si="32"/>
        <v>1168.0756414193536</v>
      </c>
      <c r="N90" s="34">
        <f t="shared" si="32"/>
        <v>1736.1512828387072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>
      <c r="A91" s="33" t="s">
        <v>68</v>
      </c>
      <c r="B91" s="36">
        <v>0.01</v>
      </c>
      <c r="C91" s="36">
        <v>0.01</v>
      </c>
      <c r="D91" s="36">
        <v>0.01</v>
      </c>
      <c r="E91" s="36">
        <v>0.01</v>
      </c>
      <c r="F91" s="36">
        <v>0.01</v>
      </c>
      <c r="G91" s="36">
        <v>0.01</v>
      </c>
      <c r="H91" s="36">
        <v>0.01</v>
      </c>
      <c r="I91" s="36">
        <v>0.01</v>
      </c>
      <c r="J91" s="36">
        <v>0.01</v>
      </c>
      <c r="K91" s="36">
        <v>0.01</v>
      </c>
      <c r="L91" s="36">
        <v>0.01</v>
      </c>
      <c r="M91" s="36">
        <v>0.01</v>
      </c>
      <c r="N91" s="36">
        <v>0.01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>
      <c r="A92" s="29" t="s">
        <v>69</v>
      </c>
      <c r="B92" s="37">
        <v>850</v>
      </c>
      <c r="C92" s="37">
        <v>850</v>
      </c>
      <c r="D92" s="37">
        <v>850</v>
      </c>
      <c r="E92" s="37">
        <v>850</v>
      </c>
      <c r="F92" s="37">
        <v>850</v>
      </c>
      <c r="G92" s="37">
        <v>850</v>
      </c>
      <c r="H92" s="37">
        <v>850</v>
      </c>
      <c r="I92" s="37">
        <v>850</v>
      </c>
      <c r="J92" s="37">
        <v>850</v>
      </c>
      <c r="K92" s="37">
        <v>850</v>
      </c>
      <c r="L92" s="37">
        <v>850</v>
      </c>
      <c r="M92" s="37">
        <v>850</v>
      </c>
      <c r="N92" s="37">
        <v>850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>
      <c r="A93" s="29" t="s">
        <v>70</v>
      </c>
      <c r="B93" s="38">
        <f t="shared" ref="B93:N93" si="33">B88*B92</f>
        <v>42500</v>
      </c>
      <c r="C93" s="38">
        <f t="shared" si="33"/>
        <v>42075</v>
      </c>
      <c r="D93" s="38">
        <f t="shared" si="33"/>
        <v>41654.25</v>
      </c>
      <c r="E93" s="38">
        <f t="shared" si="33"/>
        <v>41237.707499999997</v>
      </c>
      <c r="F93" s="38">
        <f t="shared" si="33"/>
        <v>40825.330425</v>
      </c>
      <c r="G93" s="38">
        <f t="shared" si="33"/>
        <v>40417.07712075</v>
      </c>
      <c r="H93" s="38">
        <f t="shared" si="33"/>
        <v>40012.9063495425</v>
      </c>
      <c r="I93" s="38">
        <f t="shared" si="33"/>
        <v>39612.77728604708</v>
      </c>
      <c r="J93" s="38">
        <f t="shared" si="33"/>
        <v>39216.649513186603</v>
      </c>
      <c r="K93" s="38">
        <f t="shared" si="33"/>
        <v>38824.483018054736</v>
      </c>
      <c r="L93" s="38">
        <f t="shared" si="33"/>
        <v>38436.238187874194</v>
      </c>
      <c r="M93" s="38">
        <f t="shared" si="33"/>
        <v>38051.875805995449</v>
      </c>
      <c r="N93" s="38">
        <f t="shared" si="33"/>
        <v>482864.29520645057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>
      <c r="A94" s="29" t="s">
        <v>71</v>
      </c>
      <c r="B94" s="38">
        <f t="shared" ref="B94:N94" si="34">B90*B92</f>
        <v>552500</v>
      </c>
      <c r="C94" s="38">
        <f t="shared" si="34"/>
        <v>594575</v>
      </c>
      <c r="D94" s="38">
        <f t="shared" si="34"/>
        <v>636229.25</v>
      </c>
      <c r="E94" s="38">
        <f t="shared" si="34"/>
        <v>677466.95750000002</v>
      </c>
      <c r="F94" s="38">
        <f t="shared" si="34"/>
        <v>718292.28792499995</v>
      </c>
      <c r="G94" s="38">
        <f t="shared" si="34"/>
        <v>758709.36504574993</v>
      </c>
      <c r="H94" s="38">
        <f t="shared" si="34"/>
        <v>798722.27139529237</v>
      </c>
      <c r="I94" s="38">
        <f t="shared" si="34"/>
        <v>838335.04868133948</v>
      </c>
      <c r="J94" s="38">
        <f t="shared" si="34"/>
        <v>877551.69819452614</v>
      </c>
      <c r="K94" s="38">
        <f t="shared" si="34"/>
        <v>916376.18121258088</v>
      </c>
      <c r="L94" s="38">
        <f t="shared" si="34"/>
        <v>954812.41940045508</v>
      </c>
      <c r="M94" s="38">
        <f t="shared" si="34"/>
        <v>992864.29520645051</v>
      </c>
      <c r="N94" s="38">
        <f t="shared" si="34"/>
        <v>1475728.590412901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>
      <c r="A95" s="39" t="s">
        <v>72</v>
      </c>
      <c r="B95" s="40">
        <f t="shared" ref="B95:N95" si="35">B69/B94</f>
        <v>2.6942968325791856E-2</v>
      </c>
      <c r="C95" s="40">
        <f t="shared" si="35"/>
        <v>2.0831669680023545E-2</v>
      </c>
      <c r="D95" s="40">
        <f t="shared" si="35"/>
        <v>1.3966648028206814E-2</v>
      </c>
      <c r="E95" s="40">
        <f t="shared" si="35"/>
        <v>2.0496925859295505E-2</v>
      </c>
      <c r="F95" s="40">
        <f t="shared" si="35"/>
        <v>1.2370994578919697E-2</v>
      </c>
      <c r="G95" s="40">
        <f t="shared" si="35"/>
        <v>1.1382474499282412E-2</v>
      </c>
      <c r="H95" s="40">
        <f t="shared" si="35"/>
        <v>1.1125256322797929E-2</v>
      </c>
      <c r="I95" s="40">
        <f t="shared" si="35"/>
        <v>1.0301358643640146E-2</v>
      </c>
      <c r="J95" s="40">
        <f t="shared" si="35"/>
        <v>9.8410042596552161E-3</v>
      </c>
      <c r="K95" s="40">
        <f t="shared" si="35"/>
        <v>9.6968801483270205E-3</v>
      </c>
      <c r="L95" s="40">
        <f t="shared" si="35"/>
        <v>9.0446980208140799E-3</v>
      </c>
      <c r="M95" s="40">
        <f t="shared" si="35"/>
        <v>9.2016502598679054E-3</v>
      </c>
      <c r="N95" s="40">
        <f t="shared" si="35"/>
        <v>8.1574539371306612E-2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>
      <c r="A96" s="25" t="s">
        <v>73</v>
      </c>
      <c r="B96" s="38">
        <f t="shared" ref="B96:N96" si="36">B69/B82</f>
        <v>42.531399999999998</v>
      </c>
      <c r="C96" s="38">
        <f t="shared" si="36"/>
        <v>35.388542857142859</v>
      </c>
      <c r="D96" s="38">
        <f t="shared" si="36"/>
        <v>25.388542857142856</v>
      </c>
      <c r="E96" s="38">
        <f t="shared" si="36"/>
        <v>39.674257142857144</v>
      </c>
      <c r="F96" s="38">
        <f t="shared" si="36"/>
        <v>25.388542857142856</v>
      </c>
      <c r="G96" s="38">
        <f t="shared" si="36"/>
        <v>24.674257142857144</v>
      </c>
      <c r="H96" s="38">
        <f t="shared" si="36"/>
        <v>25.388542857142856</v>
      </c>
      <c r="I96" s="38">
        <f t="shared" si="36"/>
        <v>24.674257142857144</v>
      </c>
      <c r="J96" s="38">
        <f t="shared" si="36"/>
        <v>24.674257142857144</v>
      </c>
      <c r="K96" s="38">
        <f t="shared" si="36"/>
        <v>25.388542857142856</v>
      </c>
      <c r="L96" s="38">
        <f t="shared" si="36"/>
        <v>24.674257142857144</v>
      </c>
      <c r="M96" s="38">
        <f t="shared" si="36"/>
        <v>26.102828571428571</v>
      </c>
      <c r="N96" s="38">
        <f t="shared" si="36"/>
        <v>28.662352380952381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>
      <c r="A97" s="33" t="s">
        <v>74</v>
      </c>
      <c r="B97" s="38">
        <f t="shared" ref="B97:N97" si="37">B69/B86</f>
        <v>265.82125000000002</v>
      </c>
      <c r="C97" s="38">
        <f t="shared" si="37"/>
        <v>221.17839285714285</v>
      </c>
      <c r="D97" s="38">
        <f t="shared" si="37"/>
        <v>158.67839285714285</v>
      </c>
      <c r="E97" s="38">
        <f t="shared" si="37"/>
        <v>247.96410714285713</v>
      </c>
      <c r="F97" s="38">
        <f t="shared" si="37"/>
        <v>158.67839285714285</v>
      </c>
      <c r="G97" s="38">
        <f t="shared" si="37"/>
        <v>154.21410714285713</v>
      </c>
      <c r="H97" s="38">
        <f t="shared" si="37"/>
        <v>158.67839285714285</v>
      </c>
      <c r="I97" s="38">
        <f t="shared" si="37"/>
        <v>154.21410714285713</v>
      </c>
      <c r="J97" s="38">
        <f t="shared" si="37"/>
        <v>154.21410714285713</v>
      </c>
      <c r="K97" s="38">
        <f t="shared" si="37"/>
        <v>158.67839285714285</v>
      </c>
      <c r="L97" s="38">
        <f t="shared" si="37"/>
        <v>154.21410714285713</v>
      </c>
      <c r="M97" s="38">
        <f t="shared" si="37"/>
        <v>163.14267857142858</v>
      </c>
      <c r="N97" s="38">
        <f t="shared" si="37"/>
        <v>179.1397023809524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>
      <c r="A98" s="2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>
      <c r="A99" s="1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>
      <c r="A100" s="1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>
      <c r="A101" s="1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</sheetData>
  <mergeCells count="11">
    <mergeCell ref="K4:M4"/>
    <mergeCell ref="B1:O3"/>
    <mergeCell ref="B70:D70"/>
    <mergeCell ref="E70:G70"/>
    <mergeCell ref="H70:J70"/>
    <mergeCell ref="K70:M70"/>
    <mergeCell ref="A4:A5"/>
    <mergeCell ref="A1:A3"/>
    <mergeCell ref="E4:G4"/>
    <mergeCell ref="B4:D4"/>
    <mergeCell ref="H4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Allie Fryrear</dc:creator>
  <cp:lastModifiedBy>jherrick</cp:lastModifiedBy>
  <dcterms:created xsi:type="dcterms:W3CDTF">2017-12-12T18:52:59Z</dcterms:created>
  <dcterms:modified xsi:type="dcterms:W3CDTF">2018-05-17T16:35:12Z</dcterms:modified>
</cp:coreProperties>
</file>